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codeName="ThisWorkbook"/>
  <mc:AlternateContent xmlns:mc="http://schemas.openxmlformats.org/markup-compatibility/2006">
    <mc:Choice Requires="x15">
      <x15ac:absPath xmlns:x15ac="http://schemas.microsoft.com/office/spreadsheetml/2010/11/ac" url="https://d.docs.live.net/0a49d9910a56c9d7/ドキュメント/社馬連/全日本実業団/"/>
    </mc:Choice>
  </mc:AlternateContent>
  <xr:revisionPtr revIDLastSave="0" documentId="11_B50D02D65AB1FD85A4834A8913C8BC6A0D3C20E9" xr6:coauthVersionLast="47" xr6:coauthVersionMax="47" xr10:uidLastSave="{00000000-0000-0000-0000-000000000000}"/>
  <bookViews>
    <workbookView xWindow="-110" yWindow="-110" windowWidth="19420" windowHeight="11500" xr2:uid="{00000000-000D-0000-FFFF-FFFF00000000}"/>
  </bookViews>
  <sheets>
    <sheet name="エントリーフォーム" sheetId="1" r:id="rId1"/>
    <sheet name="記入例" sheetId="9" r:id="rId2"/>
    <sheet name="作業用" sheetId="10" r:id="rId3"/>
    <sheet name="値" sheetId="2" r:id="rId4"/>
  </sheets>
  <definedNames>
    <definedName name="_xlnm.Print_Area" localSheetId="0">エントリーフォーム!$B$1:$V$44</definedName>
    <definedName name="_xlnm.Print_Area" localSheetId="1">記入例!$B$1:$V$44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6" i="10" l="1"/>
  <c r="B6" i="10"/>
  <c r="C6" i="10"/>
  <c r="D6" i="10"/>
  <c r="E6" i="10"/>
  <c r="F6" i="10"/>
  <c r="G6" i="10"/>
  <c r="H6" i="10"/>
  <c r="I6" i="10"/>
  <c r="J6" i="10"/>
  <c r="K6" i="10"/>
  <c r="L6" i="10"/>
  <c r="M6" i="10"/>
  <c r="N6" i="10"/>
  <c r="O6" i="10"/>
  <c r="P6" i="10"/>
  <c r="Q6" i="10"/>
  <c r="R6" i="10"/>
  <c r="S6" i="10"/>
  <c r="T6" i="10"/>
  <c r="U6" i="10"/>
  <c r="A7" i="10"/>
  <c r="B7" i="10"/>
  <c r="C7" i="10"/>
  <c r="D7" i="10"/>
  <c r="E7" i="10"/>
  <c r="F7" i="10"/>
  <c r="G7" i="10"/>
  <c r="H7" i="10"/>
  <c r="I7" i="10"/>
  <c r="J7" i="10"/>
  <c r="K7" i="10"/>
  <c r="M7" i="10" s="1"/>
  <c r="L7" i="10"/>
  <c r="N7" i="10"/>
  <c r="O7" i="10"/>
  <c r="P7" i="10"/>
  <c r="Q7" i="10"/>
  <c r="R7" i="10"/>
  <c r="S7" i="10"/>
  <c r="T7" i="10"/>
  <c r="U7" i="10"/>
  <c r="A8" i="10"/>
  <c r="B8" i="10"/>
  <c r="C8" i="10"/>
  <c r="D8" i="10"/>
  <c r="E8" i="10"/>
  <c r="F8" i="10"/>
  <c r="G8" i="10"/>
  <c r="H8" i="10"/>
  <c r="I8" i="10"/>
  <c r="J8" i="10"/>
  <c r="K8" i="10"/>
  <c r="L8" i="10"/>
  <c r="M8" i="10"/>
  <c r="N8" i="10"/>
  <c r="O8" i="10"/>
  <c r="P8" i="10"/>
  <c r="Q8" i="10"/>
  <c r="R8" i="10"/>
  <c r="S8" i="10"/>
  <c r="T8" i="10"/>
  <c r="U8" i="10"/>
  <c r="A9" i="10"/>
  <c r="B9" i="10"/>
  <c r="C9" i="10"/>
  <c r="D9" i="10"/>
  <c r="E9" i="10"/>
  <c r="F9" i="10"/>
  <c r="G9" i="10"/>
  <c r="H9" i="10"/>
  <c r="I9" i="10"/>
  <c r="J9" i="10"/>
  <c r="K9" i="10"/>
  <c r="M9" i="10" s="1"/>
  <c r="L9" i="10"/>
  <c r="N9" i="10"/>
  <c r="O9" i="10"/>
  <c r="P9" i="10"/>
  <c r="Q9" i="10"/>
  <c r="R9" i="10"/>
  <c r="S9" i="10"/>
  <c r="T9" i="10"/>
  <c r="U9" i="10"/>
  <c r="A10" i="10"/>
  <c r="B10" i="10"/>
  <c r="C10" i="10"/>
  <c r="D10" i="10"/>
  <c r="E10" i="10"/>
  <c r="F10" i="10"/>
  <c r="G10" i="10"/>
  <c r="H10" i="10"/>
  <c r="I10" i="10"/>
  <c r="J10" i="10"/>
  <c r="K10" i="10"/>
  <c r="M10" i="10" s="1"/>
  <c r="L10" i="10"/>
  <c r="N10" i="10"/>
  <c r="O10" i="10"/>
  <c r="P10" i="10"/>
  <c r="Q10" i="10"/>
  <c r="R10" i="10"/>
  <c r="S10" i="10"/>
  <c r="T10" i="10"/>
  <c r="U10" i="10"/>
  <c r="A11" i="10"/>
  <c r="B11" i="10"/>
  <c r="C11" i="10"/>
  <c r="D11" i="10"/>
  <c r="E11" i="10"/>
  <c r="F11" i="10"/>
  <c r="G11" i="10"/>
  <c r="H11" i="10"/>
  <c r="I11" i="10"/>
  <c r="J11" i="10"/>
  <c r="K11" i="10"/>
  <c r="L11" i="10"/>
  <c r="M11" i="10"/>
  <c r="N11" i="10"/>
  <c r="O11" i="10"/>
  <c r="P11" i="10"/>
  <c r="Q11" i="10"/>
  <c r="R11" i="10"/>
  <c r="S11" i="10"/>
  <c r="T11" i="10"/>
  <c r="U11" i="10"/>
  <c r="A12" i="10"/>
  <c r="B12" i="10"/>
  <c r="C12" i="10"/>
  <c r="D12" i="10"/>
  <c r="E12" i="10"/>
  <c r="F12" i="10"/>
  <c r="G12" i="10"/>
  <c r="H12" i="10"/>
  <c r="I12" i="10"/>
  <c r="J12" i="10"/>
  <c r="K12" i="10"/>
  <c r="M12" i="10" s="1"/>
  <c r="L12" i="10"/>
  <c r="N12" i="10"/>
  <c r="O12" i="10"/>
  <c r="P12" i="10"/>
  <c r="Q12" i="10"/>
  <c r="R12" i="10"/>
  <c r="S12" i="10"/>
  <c r="T12" i="10"/>
  <c r="U12" i="10"/>
  <c r="A13" i="10"/>
  <c r="B13" i="10"/>
  <c r="C13" i="10"/>
  <c r="D13" i="10"/>
  <c r="E13" i="10"/>
  <c r="F13" i="10"/>
  <c r="G13" i="10"/>
  <c r="H13" i="10"/>
  <c r="I13" i="10"/>
  <c r="J13" i="10"/>
  <c r="K13" i="10"/>
  <c r="L13" i="10"/>
  <c r="M13" i="10"/>
  <c r="N13" i="10"/>
  <c r="O13" i="10"/>
  <c r="P13" i="10"/>
  <c r="Q13" i="10"/>
  <c r="R13" i="10"/>
  <c r="S13" i="10"/>
  <c r="T13" i="10"/>
  <c r="U13" i="10"/>
  <c r="A14" i="10"/>
  <c r="B14" i="10"/>
  <c r="C14" i="10"/>
  <c r="D14" i="10"/>
  <c r="E14" i="10"/>
  <c r="F14" i="10"/>
  <c r="G14" i="10"/>
  <c r="H14" i="10"/>
  <c r="I14" i="10"/>
  <c r="J14" i="10"/>
  <c r="K14" i="10"/>
  <c r="M14" i="10" s="1"/>
  <c r="L14" i="10"/>
  <c r="N14" i="10"/>
  <c r="O14" i="10"/>
  <c r="P14" i="10"/>
  <c r="Q14" i="10"/>
  <c r="R14" i="10"/>
  <c r="S14" i="10"/>
  <c r="T14" i="10"/>
  <c r="U14" i="10"/>
  <c r="A15" i="10"/>
  <c r="B15" i="10"/>
  <c r="C15" i="10"/>
  <c r="D15" i="10"/>
  <c r="E15" i="10"/>
  <c r="F15" i="10"/>
  <c r="G15" i="10"/>
  <c r="H15" i="10"/>
  <c r="I15" i="10"/>
  <c r="J15" i="10"/>
  <c r="K15" i="10"/>
  <c r="M15" i="10" s="1"/>
  <c r="L15" i="10"/>
  <c r="N15" i="10"/>
  <c r="O15" i="10"/>
  <c r="P15" i="10"/>
  <c r="Q15" i="10"/>
  <c r="R15" i="10"/>
  <c r="S15" i="10"/>
  <c r="T15" i="10"/>
  <c r="U15" i="10"/>
  <c r="A16" i="10"/>
  <c r="B16" i="10"/>
  <c r="C16" i="10"/>
  <c r="D16" i="10"/>
  <c r="E16" i="10"/>
  <c r="F16" i="10"/>
  <c r="G16" i="10"/>
  <c r="H16" i="10"/>
  <c r="I16" i="10"/>
  <c r="J16" i="10"/>
  <c r="K16" i="10"/>
  <c r="L16" i="10"/>
  <c r="M16" i="10"/>
  <c r="N16" i="10"/>
  <c r="O16" i="10"/>
  <c r="P16" i="10"/>
  <c r="Q16" i="10"/>
  <c r="R16" i="10"/>
  <c r="S16" i="10"/>
  <c r="T16" i="10"/>
  <c r="U16" i="10"/>
  <c r="A17" i="10"/>
  <c r="B17" i="10"/>
  <c r="C17" i="10"/>
  <c r="D17" i="10"/>
  <c r="E17" i="10"/>
  <c r="F17" i="10"/>
  <c r="G17" i="10"/>
  <c r="H17" i="10"/>
  <c r="I17" i="10"/>
  <c r="J17" i="10"/>
  <c r="K17" i="10"/>
  <c r="M17" i="10" s="1"/>
  <c r="L17" i="10"/>
  <c r="N17" i="10"/>
  <c r="O17" i="10"/>
  <c r="P17" i="10"/>
  <c r="Q17" i="10"/>
  <c r="R17" i="10"/>
  <c r="S17" i="10"/>
  <c r="T17" i="10"/>
  <c r="U17" i="10"/>
  <c r="A18" i="10"/>
  <c r="B18" i="10"/>
  <c r="C18" i="10"/>
  <c r="D18" i="10"/>
  <c r="E18" i="10"/>
  <c r="F18" i="10"/>
  <c r="G18" i="10"/>
  <c r="H18" i="10"/>
  <c r="I18" i="10"/>
  <c r="J18" i="10"/>
  <c r="K18" i="10"/>
  <c r="M18" i="10" s="1"/>
  <c r="L18" i="10"/>
  <c r="N18" i="10"/>
  <c r="O18" i="10"/>
  <c r="P18" i="10"/>
  <c r="Q18" i="10"/>
  <c r="R18" i="10"/>
  <c r="S18" i="10"/>
  <c r="T18" i="10"/>
  <c r="U18" i="10"/>
  <c r="A19" i="10"/>
  <c r="B19" i="10"/>
  <c r="C19" i="10"/>
  <c r="D19" i="10"/>
  <c r="E19" i="10"/>
  <c r="F19" i="10"/>
  <c r="G19" i="10"/>
  <c r="H19" i="10"/>
  <c r="I19" i="10"/>
  <c r="J19" i="10"/>
  <c r="K19" i="10"/>
  <c r="L19" i="10"/>
  <c r="M19" i="10"/>
  <c r="N19" i="10"/>
  <c r="O19" i="10"/>
  <c r="P19" i="10"/>
  <c r="Q19" i="10"/>
  <c r="R19" i="10"/>
  <c r="S19" i="10"/>
  <c r="T19" i="10"/>
  <c r="U19" i="10"/>
  <c r="A20" i="10"/>
  <c r="B20" i="10"/>
  <c r="C20" i="10"/>
  <c r="D20" i="10"/>
  <c r="E20" i="10"/>
  <c r="F20" i="10"/>
  <c r="G20" i="10"/>
  <c r="H20" i="10"/>
  <c r="I20" i="10"/>
  <c r="J20" i="10"/>
  <c r="K20" i="10"/>
  <c r="M20" i="10" s="1"/>
  <c r="L20" i="10"/>
  <c r="N20" i="10"/>
  <c r="O20" i="10"/>
  <c r="P20" i="10"/>
  <c r="Q20" i="10"/>
  <c r="R20" i="10"/>
  <c r="S20" i="10"/>
  <c r="T20" i="10"/>
  <c r="U20" i="10"/>
  <c r="U5" i="10"/>
  <c r="T5" i="10"/>
  <c r="S5" i="10"/>
  <c r="R5" i="10"/>
  <c r="Q5" i="10"/>
  <c r="P5" i="10"/>
  <c r="O5" i="10"/>
  <c r="N5" i="10"/>
  <c r="F5" i="10"/>
  <c r="D5" i="10"/>
  <c r="C5" i="10"/>
  <c r="U2" i="10"/>
  <c r="T2" i="10"/>
  <c r="S2" i="10"/>
  <c r="R2" i="10"/>
  <c r="F2" i="10"/>
  <c r="E2" i="10"/>
  <c r="D2" i="10"/>
  <c r="X27" i="9" l="1"/>
  <c r="X26" i="9"/>
  <c r="X25" i="9"/>
  <c r="X24" i="9"/>
  <c r="X23" i="9"/>
  <c r="X22" i="9"/>
  <c r="X21" i="9"/>
  <c r="X20" i="9"/>
  <c r="X19" i="9"/>
  <c r="X18" i="9"/>
  <c r="X17" i="9"/>
  <c r="X16" i="9"/>
  <c r="X15" i="9"/>
  <c r="X14" i="9"/>
  <c r="X13" i="9"/>
  <c r="X12" i="9"/>
  <c r="C2" i="10"/>
  <c r="B2" i="10"/>
  <c r="X13" i="1"/>
  <c r="X14" i="1"/>
  <c r="X15" i="1"/>
  <c r="X16" i="1"/>
  <c r="X17" i="1"/>
  <c r="X18" i="1"/>
  <c r="X19" i="1"/>
  <c r="X20" i="1"/>
  <c r="X21" i="1"/>
  <c r="X22" i="1"/>
  <c r="X23" i="1"/>
  <c r="X24" i="1"/>
  <c r="X25" i="1"/>
  <c r="X26" i="1"/>
  <c r="X27" i="1"/>
  <c r="X12" i="1"/>
  <c r="P9" i="1" l="1"/>
  <c r="P9" i="9"/>
  <c r="B5" i="10"/>
  <c r="G5" i="10"/>
  <c r="H5" i="10"/>
  <c r="I5" i="10"/>
  <c r="J5" i="10"/>
  <c r="K5" i="10"/>
  <c r="M5" i="10" s="1"/>
  <c r="L5" i="10"/>
  <c r="E5" i="10"/>
  <c r="J2" i="10"/>
  <c r="I2" i="10"/>
  <c r="N2" i="10"/>
  <c r="M2" i="10"/>
  <c r="L2" i="10"/>
  <c r="K2" i="10"/>
  <c r="H2" i="10"/>
  <c r="G2" i="10"/>
  <c r="A2" i="10"/>
  <c r="A5" i="10"/>
  <c r="P4" i="9" l="1"/>
  <c r="P3" i="9"/>
  <c r="P4" i="1"/>
  <c r="P3" i="1"/>
  <c r="AL27" i="9" l="1"/>
  <c r="AK27" i="9"/>
  <c r="AJ27" i="9"/>
  <c r="AI27" i="9"/>
  <c r="AD27" i="9"/>
  <c r="AC27" i="9"/>
  <c r="AA27" i="9"/>
  <c r="Z27" i="9"/>
  <c r="AL26" i="9"/>
  <c r="AK26" i="9"/>
  <c r="AJ26" i="9"/>
  <c r="AI26" i="9"/>
  <c r="AD26" i="9"/>
  <c r="AC26" i="9"/>
  <c r="AA26" i="9"/>
  <c r="Z26" i="9"/>
  <c r="AL25" i="9"/>
  <c r="AK25" i="9"/>
  <c r="AJ25" i="9"/>
  <c r="AI25" i="9"/>
  <c r="AD25" i="9"/>
  <c r="AC25" i="9"/>
  <c r="AA25" i="9"/>
  <c r="Z25" i="9"/>
  <c r="AL24" i="9"/>
  <c r="AK24" i="9"/>
  <c r="AJ24" i="9"/>
  <c r="AI24" i="9"/>
  <c r="AD24" i="9"/>
  <c r="AC24" i="9"/>
  <c r="AA24" i="9"/>
  <c r="Z24" i="9"/>
  <c r="AL23" i="9"/>
  <c r="AK23" i="9"/>
  <c r="AJ23" i="9"/>
  <c r="AI23" i="9"/>
  <c r="AD23" i="9"/>
  <c r="AC23" i="9"/>
  <c r="AA23" i="9"/>
  <c r="Z23" i="9"/>
  <c r="AL22" i="9"/>
  <c r="AK22" i="9"/>
  <c r="AJ22" i="9"/>
  <c r="AI22" i="9"/>
  <c r="AD22" i="9"/>
  <c r="AC22" i="9"/>
  <c r="AA22" i="9"/>
  <c r="Z22" i="9"/>
  <c r="AL21" i="9"/>
  <c r="AK21" i="9"/>
  <c r="AJ21" i="9"/>
  <c r="AI21" i="9"/>
  <c r="AD21" i="9"/>
  <c r="AC21" i="9"/>
  <c r="AA21" i="9"/>
  <c r="Z21" i="9"/>
  <c r="AL20" i="9"/>
  <c r="AK20" i="9"/>
  <c r="AJ20" i="9"/>
  <c r="AI20" i="9"/>
  <c r="AD20" i="9"/>
  <c r="AC20" i="9"/>
  <c r="AA20" i="9"/>
  <c r="Z20" i="9"/>
  <c r="AL19" i="9"/>
  <c r="AK19" i="9"/>
  <c r="AJ19" i="9"/>
  <c r="AI19" i="9"/>
  <c r="AD19" i="9"/>
  <c r="AC19" i="9"/>
  <c r="AA19" i="9"/>
  <c r="Z19" i="9"/>
  <c r="AL18" i="9"/>
  <c r="AK18" i="9"/>
  <c r="AJ18" i="9"/>
  <c r="AI18" i="9"/>
  <c r="AD18" i="9"/>
  <c r="AC18" i="9"/>
  <c r="AA18" i="9"/>
  <c r="Z18" i="9"/>
  <c r="AL17" i="9"/>
  <c r="AK17" i="9"/>
  <c r="AJ17" i="9"/>
  <c r="AI17" i="9"/>
  <c r="AD17" i="9"/>
  <c r="AC17" i="9"/>
  <c r="AA17" i="9"/>
  <c r="Z17" i="9"/>
  <c r="AL16" i="9"/>
  <c r="AK16" i="9"/>
  <c r="AJ16" i="9"/>
  <c r="AI16" i="9"/>
  <c r="AD16" i="9"/>
  <c r="AC16" i="9"/>
  <c r="AA16" i="9"/>
  <c r="Z16" i="9"/>
  <c r="AL15" i="9"/>
  <c r="AK15" i="9"/>
  <c r="AJ15" i="9"/>
  <c r="AI15" i="9"/>
  <c r="AD15" i="9"/>
  <c r="AC15" i="9"/>
  <c r="AA15" i="9"/>
  <c r="Z15" i="9"/>
  <c r="AL14" i="9"/>
  <c r="AK14" i="9"/>
  <c r="AJ14" i="9"/>
  <c r="AI14" i="9"/>
  <c r="AD14" i="9"/>
  <c r="AC14" i="9"/>
  <c r="AA14" i="9"/>
  <c r="Z14" i="9"/>
  <c r="AL13" i="9"/>
  <c r="AK13" i="9"/>
  <c r="AJ13" i="9"/>
  <c r="AI13" i="9"/>
  <c r="AD13" i="9"/>
  <c r="AC13" i="9"/>
  <c r="AA13" i="9"/>
  <c r="Z13" i="9"/>
  <c r="AL12" i="9"/>
  <c r="AK12" i="9"/>
  <c r="AJ12" i="9"/>
  <c r="AI12" i="9"/>
  <c r="AD12" i="9"/>
  <c r="AC12" i="9"/>
  <c r="AA12" i="9"/>
  <c r="Z12" i="9"/>
  <c r="AL27" i="1"/>
  <c r="AK27" i="1"/>
  <c r="AJ27" i="1"/>
  <c r="AI27" i="1"/>
  <c r="AL26" i="1"/>
  <c r="AK26" i="1"/>
  <c r="AJ26" i="1"/>
  <c r="AI26" i="1"/>
  <c r="AL25" i="1"/>
  <c r="AK25" i="1"/>
  <c r="AJ25" i="1"/>
  <c r="AI25" i="1"/>
  <c r="AL24" i="1"/>
  <c r="AK24" i="1"/>
  <c r="AJ24" i="1"/>
  <c r="AI24" i="1"/>
  <c r="AL23" i="1"/>
  <c r="AK23" i="1"/>
  <c r="AJ23" i="1"/>
  <c r="AI23" i="1"/>
  <c r="AL22" i="1"/>
  <c r="AK22" i="1"/>
  <c r="AJ22" i="1"/>
  <c r="AI22" i="1"/>
  <c r="AL21" i="1"/>
  <c r="AK21" i="1"/>
  <c r="AJ21" i="1"/>
  <c r="AI21" i="1"/>
  <c r="AL20" i="1"/>
  <c r="AK20" i="1"/>
  <c r="AJ20" i="1"/>
  <c r="AI20" i="1"/>
  <c r="AL19" i="1"/>
  <c r="AK19" i="1"/>
  <c r="AJ19" i="1"/>
  <c r="AI19" i="1"/>
  <c r="AL18" i="1"/>
  <c r="AK18" i="1"/>
  <c r="AJ18" i="1"/>
  <c r="AI18" i="1"/>
  <c r="AL17" i="1"/>
  <c r="AK17" i="1"/>
  <c r="AJ17" i="1"/>
  <c r="AI17" i="1"/>
  <c r="AL16" i="1"/>
  <c r="AK16" i="1"/>
  <c r="AJ16" i="1"/>
  <c r="AI16" i="1"/>
  <c r="AL15" i="1"/>
  <c r="AK15" i="1"/>
  <c r="AJ15" i="1"/>
  <c r="AI15" i="1"/>
  <c r="AL14" i="1"/>
  <c r="AK14" i="1"/>
  <c r="AJ14" i="1"/>
  <c r="AI14" i="1"/>
  <c r="AL13" i="1"/>
  <c r="AK13" i="1"/>
  <c r="AJ13" i="1"/>
  <c r="AI13" i="1"/>
  <c r="AL12" i="1"/>
  <c r="AK12" i="1"/>
  <c r="AJ12" i="1"/>
  <c r="AI12" i="1"/>
  <c r="Y12" i="9" l="1"/>
  <c r="AE26" i="9"/>
  <c r="Y13" i="9"/>
  <c r="Y14" i="9"/>
  <c r="Y17" i="9"/>
  <c r="Y21" i="9"/>
  <c r="Y27" i="9"/>
  <c r="Y25" i="9"/>
  <c r="Y18" i="9"/>
  <c r="Y26" i="9"/>
  <c r="AB15" i="9"/>
  <c r="Y15" i="9"/>
  <c r="AB24" i="9"/>
  <c r="Y24" i="9"/>
  <c r="AE15" i="9"/>
  <c r="AE17" i="9"/>
  <c r="AE19" i="9"/>
  <c r="AE27" i="9"/>
  <c r="Y16" i="9"/>
  <c r="Y22" i="9"/>
  <c r="AB19" i="9"/>
  <c r="Y19" i="9"/>
  <c r="AB20" i="9"/>
  <c r="Y20" i="9"/>
  <c r="AB23" i="9"/>
  <c r="Y23" i="9"/>
  <c r="AE16" i="9"/>
  <c r="AB27" i="9"/>
  <c r="AE23" i="9"/>
  <c r="AE14" i="9"/>
  <c r="AE22" i="9"/>
  <c r="AB12" i="9"/>
  <c r="AB16" i="9"/>
  <c r="AB21" i="9"/>
  <c r="AB13" i="9"/>
  <c r="AB14" i="9"/>
  <c r="AE24" i="9"/>
  <c r="AE25" i="9"/>
  <c r="AE12" i="9"/>
  <c r="AE13" i="9"/>
  <c r="AB17" i="9"/>
  <c r="AB18" i="9"/>
  <c r="AB22" i="9"/>
  <c r="AE18" i="9"/>
  <c r="AE20" i="9"/>
  <c r="AE21" i="9"/>
  <c r="AB25" i="9"/>
  <c r="AB26" i="9"/>
  <c r="AG26" i="9" l="1"/>
  <c r="AG19" i="9"/>
  <c r="AG20" i="9"/>
  <c r="AG23" i="9"/>
  <c r="AG16" i="9"/>
  <c r="AG15" i="9"/>
  <c r="P8" i="9"/>
  <c r="AG17" i="9"/>
  <c r="P5" i="9"/>
  <c r="P6" i="9"/>
  <c r="AG24" i="9"/>
  <c r="AG27" i="9"/>
  <c r="AG12" i="9"/>
  <c r="AG22" i="9"/>
  <c r="AG21" i="9"/>
  <c r="AG25" i="9"/>
  <c r="AG14" i="9"/>
  <c r="AG18" i="9"/>
  <c r="AG13" i="9"/>
  <c r="P7" i="9" l="1"/>
  <c r="Z13" i="1"/>
  <c r="AA13" i="1"/>
  <c r="AC13" i="1"/>
  <c r="AD13" i="1"/>
  <c r="Z14" i="1"/>
  <c r="AA14" i="1"/>
  <c r="AC14" i="1"/>
  <c r="AD14" i="1"/>
  <c r="Z15" i="1"/>
  <c r="AA15" i="1"/>
  <c r="AC15" i="1"/>
  <c r="AD15" i="1"/>
  <c r="Z16" i="1"/>
  <c r="AA16" i="1"/>
  <c r="AC16" i="1"/>
  <c r="AD16" i="1"/>
  <c r="Z17" i="1"/>
  <c r="AA17" i="1"/>
  <c r="AC17" i="1"/>
  <c r="AD17" i="1"/>
  <c r="Z18" i="1"/>
  <c r="AA18" i="1"/>
  <c r="AC18" i="1"/>
  <c r="AD18" i="1"/>
  <c r="Z19" i="1"/>
  <c r="AA19" i="1"/>
  <c r="AC19" i="1"/>
  <c r="AD19" i="1"/>
  <c r="Z20" i="1"/>
  <c r="AA20" i="1"/>
  <c r="AC20" i="1"/>
  <c r="AD20" i="1"/>
  <c r="Z21" i="1"/>
  <c r="AA21" i="1"/>
  <c r="AC21" i="1"/>
  <c r="AD21" i="1"/>
  <c r="Z22" i="1"/>
  <c r="AA22" i="1"/>
  <c r="AC22" i="1"/>
  <c r="AD22" i="1"/>
  <c r="Z23" i="1"/>
  <c r="AA23" i="1"/>
  <c r="AC23" i="1"/>
  <c r="AD23" i="1"/>
  <c r="Z24" i="1"/>
  <c r="AA24" i="1"/>
  <c r="AC24" i="1"/>
  <c r="AD24" i="1"/>
  <c r="Z25" i="1"/>
  <c r="AA25" i="1"/>
  <c r="AC25" i="1"/>
  <c r="AD25" i="1"/>
  <c r="Z26" i="1"/>
  <c r="AA26" i="1"/>
  <c r="AC26" i="1"/>
  <c r="AD26" i="1"/>
  <c r="Z27" i="1"/>
  <c r="AA27" i="1"/>
  <c r="AC27" i="1"/>
  <c r="AD27" i="1"/>
  <c r="AD12" i="1"/>
  <c r="AA12" i="1"/>
  <c r="AC12" i="1"/>
  <c r="Z12" i="1"/>
  <c r="Y12" i="1" l="1"/>
  <c r="Y24" i="1"/>
  <c r="Y26" i="1"/>
  <c r="Y22" i="1"/>
  <c r="Y27" i="1"/>
  <c r="Y23" i="1"/>
  <c r="Y21" i="1"/>
  <c r="Y19" i="1"/>
  <c r="Y17" i="1"/>
  <c r="Y15" i="1"/>
  <c r="Y13" i="1"/>
  <c r="Y25" i="1"/>
  <c r="Y18" i="1"/>
  <c r="Y16" i="1"/>
  <c r="Y14" i="1"/>
  <c r="Y20" i="1"/>
  <c r="AB14" i="1"/>
  <c r="AB12" i="1"/>
  <c r="AE20" i="1"/>
  <c r="AB24" i="1"/>
  <c r="AB20" i="1"/>
  <c r="AB22" i="1"/>
  <c r="AB26" i="1"/>
  <c r="AB18" i="1"/>
  <c r="AB27" i="1"/>
  <c r="AB25" i="1"/>
  <c r="AB23" i="1"/>
  <c r="AB21" i="1"/>
  <c r="AB19" i="1"/>
  <c r="AB13" i="1"/>
  <c r="AE21" i="1"/>
  <c r="AE15" i="1"/>
  <c r="AB15" i="1"/>
  <c r="AE25" i="1"/>
  <c r="AE27" i="1"/>
  <c r="AE19" i="1"/>
  <c r="AE12" i="1"/>
  <c r="AE26" i="1"/>
  <c r="AE24" i="1"/>
  <c r="AE22" i="1"/>
  <c r="AE18" i="1"/>
  <c r="AE16" i="1"/>
  <c r="AE23" i="1"/>
  <c r="AE17" i="1"/>
  <c r="AE13" i="1"/>
  <c r="AE14" i="1"/>
  <c r="AB16" i="1"/>
  <c r="AB17" i="1"/>
  <c r="P6" i="1" l="1"/>
  <c r="P5" i="1"/>
  <c r="P8" i="1"/>
  <c r="AG15" i="1"/>
  <c r="AG14" i="1"/>
  <c r="AG26" i="1"/>
  <c r="AG21" i="1"/>
  <c r="AG24" i="1"/>
  <c r="AG27" i="1"/>
  <c r="AG17" i="1"/>
  <c r="AG18" i="1"/>
  <c r="AG16" i="1"/>
  <c r="AG22" i="1"/>
  <c r="AG20" i="1"/>
  <c r="AG23" i="1"/>
  <c r="AG13" i="1"/>
  <c r="AG19" i="1"/>
  <c r="AG25" i="1"/>
  <c r="AG12" i="1"/>
  <c r="P7" i="1" l="1"/>
  <c r="V2" i="10" s="1"/>
</calcChain>
</file>

<file path=xl/sharedStrings.xml><?xml version="1.0" encoding="utf-8"?>
<sst xmlns="http://schemas.openxmlformats.org/spreadsheetml/2006/main" count="410" uniqueCount="279">
  <si>
    <t>団体名</t>
    <rPh sb="0" eb="2">
      <t>ダンタイ</t>
    </rPh>
    <rPh sb="2" eb="3">
      <t>メイ</t>
    </rPh>
    <phoneticPr fontId="1"/>
  </si>
  <si>
    <t>連絡先TEL(携帯可)</t>
    <rPh sb="0" eb="3">
      <t>レンラクサキ</t>
    </rPh>
    <rPh sb="7" eb="9">
      <t>ケイタイ</t>
    </rPh>
    <rPh sb="9" eb="10">
      <t>カ</t>
    </rPh>
    <phoneticPr fontId="1"/>
  </si>
  <si>
    <t>E-mailアドレス</t>
    <phoneticPr fontId="1"/>
  </si>
  <si>
    <t>領収書</t>
    <rPh sb="0" eb="3">
      <t>リョウシュウショ</t>
    </rPh>
    <phoneticPr fontId="1"/>
  </si>
  <si>
    <t>代表者名(連絡担当者)</t>
    <rPh sb="0" eb="3">
      <t>ダイヒョウシャ</t>
    </rPh>
    <rPh sb="3" eb="4">
      <t>メイ</t>
    </rPh>
    <rPh sb="5" eb="7">
      <t>レンラク</t>
    </rPh>
    <rPh sb="7" eb="9">
      <t>タントウ</t>
    </rPh>
    <rPh sb="9" eb="10">
      <t>シャ</t>
    </rPh>
    <phoneticPr fontId="1"/>
  </si>
  <si>
    <t>名前</t>
    <rPh sb="0" eb="2">
      <t>ナマエ</t>
    </rPh>
    <phoneticPr fontId="1"/>
  </si>
  <si>
    <t>姓</t>
    <rPh sb="0" eb="1">
      <t>セイ</t>
    </rPh>
    <phoneticPr fontId="1"/>
  </si>
  <si>
    <t>名</t>
    <rPh sb="0" eb="1">
      <t>メイ</t>
    </rPh>
    <phoneticPr fontId="1"/>
  </si>
  <si>
    <t>フリガナ</t>
    <phoneticPr fontId="1"/>
  </si>
  <si>
    <t>グレード</t>
    <phoneticPr fontId="1"/>
  </si>
  <si>
    <t>役職</t>
    <rPh sb="0" eb="2">
      <t>ヤクショク</t>
    </rPh>
    <phoneticPr fontId="1"/>
  </si>
  <si>
    <t>登録番号</t>
    <rPh sb="0" eb="2">
      <t>トウロク</t>
    </rPh>
    <rPh sb="2" eb="4">
      <t>バンゴウ</t>
    </rPh>
    <phoneticPr fontId="1"/>
  </si>
  <si>
    <t>主将</t>
    <rPh sb="0" eb="2">
      <t>シュショウ</t>
    </rPh>
    <phoneticPr fontId="1"/>
  </si>
  <si>
    <t>選手</t>
    <rPh sb="0" eb="2">
      <t>センシュ</t>
    </rPh>
    <phoneticPr fontId="1"/>
  </si>
  <si>
    <t>日程選択</t>
    <rPh sb="0" eb="2">
      <t>ニッテイ</t>
    </rPh>
    <rPh sb="2" eb="4">
      <t>センタク</t>
    </rPh>
    <phoneticPr fontId="1"/>
  </si>
  <si>
    <t>A</t>
    <phoneticPr fontId="1"/>
  </si>
  <si>
    <t>B</t>
    <phoneticPr fontId="1"/>
  </si>
  <si>
    <t>B'</t>
    <phoneticPr fontId="1"/>
  </si>
  <si>
    <t>C</t>
    <phoneticPr fontId="1"/>
  </si>
  <si>
    <t>D</t>
    <phoneticPr fontId="1"/>
  </si>
  <si>
    <t>D'</t>
    <phoneticPr fontId="1"/>
  </si>
  <si>
    <t>両日</t>
    <rPh sb="0" eb="2">
      <t>リョウジツ</t>
    </rPh>
    <phoneticPr fontId="1"/>
  </si>
  <si>
    <t>なし</t>
    <phoneticPr fontId="1"/>
  </si>
  <si>
    <t>○</t>
  </si>
  <si>
    <t>○</t>
    <phoneticPr fontId="1"/>
  </si>
  <si>
    <t>■ 連絡事項・変更内容：</t>
    <phoneticPr fontId="1"/>
  </si>
  <si>
    <t>1</t>
    <phoneticPr fontId="1"/>
  </si>
  <si>
    <t>派遣役員</t>
    <rPh sb="0" eb="4">
      <t>ハケンヤクイン</t>
    </rPh>
    <phoneticPr fontId="1"/>
  </si>
  <si>
    <t>■ 選手団</t>
    <rPh sb="2" eb="5">
      <t>センシュダン</t>
    </rPh>
    <phoneticPr fontId="1"/>
  </si>
  <si>
    <t>備考</t>
    <rPh sb="0" eb="2">
      <t>ビコウ</t>
    </rPh>
    <phoneticPr fontId="1"/>
  </si>
  <si>
    <t>コメント・経験等</t>
    <rPh sb="5" eb="7">
      <t>ケイケン</t>
    </rPh>
    <rPh sb="7" eb="8">
      <t>トウ</t>
    </rPh>
    <phoneticPr fontId="1"/>
  </si>
  <si>
    <t>皇宮警察本部</t>
  </si>
  <si>
    <t>衆議院乗馬会</t>
  </si>
  <si>
    <t>SOMPOホールディングス馬術部</t>
  </si>
  <si>
    <t>パナソニック馬術部</t>
  </si>
  <si>
    <t>パナソニックシステムネットワークス㈱馬術部</t>
  </si>
  <si>
    <t>富士通(株)馬術部</t>
  </si>
  <si>
    <t>三井物産(株)乗馬部</t>
  </si>
  <si>
    <t>レッキス工業(株)馬術部</t>
  </si>
  <si>
    <t>派遣役員</t>
    <rPh sb="0" eb="2">
      <t>ハケン</t>
    </rPh>
    <rPh sb="2" eb="4">
      <t>ヤクイン</t>
    </rPh>
    <phoneticPr fontId="1"/>
  </si>
  <si>
    <t>〇</t>
    <phoneticPr fontId="1"/>
  </si>
  <si>
    <t>日数</t>
    <rPh sb="0" eb="2">
      <t>ニッスウ</t>
    </rPh>
    <phoneticPr fontId="1"/>
  </si>
  <si>
    <t>のべ</t>
    <phoneticPr fontId="1"/>
  </si>
  <si>
    <t>・ 主将は選手等である必要はありません。必ずしも割り当てる必要はありません。兼任OKです。</t>
    <rPh sb="2" eb="4">
      <t>シュショウ</t>
    </rPh>
    <rPh sb="5" eb="7">
      <t>センシュ</t>
    </rPh>
    <rPh sb="7" eb="8">
      <t>トウ</t>
    </rPh>
    <rPh sb="11" eb="13">
      <t>ヒツヨウ</t>
    </rPh>
    <rPh sb="20" eb="21">
      <t>カナラ</t>
    </rPh>
    <rPh sb="24" eb="25">
      <t>ワ</t>
    </rPh>
    <rPh sb="26" eb="27">
      <t>ア</t>
    </rPh>
    <rPh sb="29" eb="31">
      <t>ヒツヨウ</t>
    </rPh>
    <rPh sb="38" eb="40">
      <t>ケンニン</t>
    </rPh>
    <phoneticPr fontId="1"/>
  </si>
  <si>
    <t>G</t>
    <phoneticPr fontId="1"/>
  </si>
  <si>
    <t>セイ</t>
    <phoneticPr fontId="1"/>
  </si>
  <si>
    <t>メイ</t>
    <phoneticPr fontId="1"/>
  </si>
  <si>
    <t>要</t>
  </si>
  <si>
    <t>shabaren@jbg.jp</t>
    <phoneticPr fontId="1"/>
  </si>
  <si>
    <t>日本社会人団体馬術連盟</t>
    <rPh sb="0" eb="11">
      <t>ｊｂｇ</t>
    </rPh>
    <phoneticPr fontId="1"/>
  </si>
  <si>
    <t>03-3297-5630</t>
    <phoneticPr fontId="1"/>
  </si>
  <si>
    <t>A</t>
  </si>
  <si>
    <t>川田</t>
  </si>
  <si>
    <t>将雅</t>
  </si>
  <si>
    <t>戸崎</t>
  </si>
  <si>
    <t>圭太</t>
  </si>
  <si>
    <t>福永</t>
  </si>
  <si>
    <t>祐一</t>
  </si>
  <si>
    <t>武</t>
  </si>
  <si>
    <t>豊</t>
    <rPh sb="0" eb="1">
      <t>ユタカ</t>
    </rPh>
    <phoneticPr fontId="6"/>
  </si>
  <si>
    <t>三浦</t>
  </si>
  <si>
    <t>皇成</t>
  </si>
  <si>
    <t>デムーロ</t>
  </si>
  <si>
    <t>ルメール</t>
  </si>
  <si>
    <t>藤田</t>
  </si>
  <si>
    <t>菜七子</t>
  </si>
  <si>
    <t>岩田</t>
  </si>
  <si>
    <t>康誠</t>
  </si>
  <si>
    <t>和田</t>
  </si>
  <si>
    <t>竜二</t>
  </si>
  <si>
    <t>池添</t>
  </si>
  <si>
    <t>謙一</t>
  </si>
  <si>
    <t>丸山</t>
  </si>
  <si>
    <t>元気</t>
  </si>
  <si>
    <t>藤岡</t>
  </si>
  <si>
    <t>佑介</t>
  </si>
  <si>
    <t>ミルコ</t>
  </si>
  <si>
    <t>クリストフ</t>
  </si>
  <si>
    <t>S-9920</t>
  </si>
  <si>
    <t>S-9911</t>
  </si>
  <si>
    <t>S-9912</t>
  </si>
  <si>
    <t>S-9913</t>
  </si>
  <si>
    <t>S-9914</t>
  </si>
  <si>
    <t>S-9915</t>
  </si>
  <si>
    <t>S-9916</t>
  </si>
  <si>
    <t>S-9917</t>
  </si>
  <si>
    <t>S-9918</t>
  </si>
  <si>
    <t>S-9919</t>
  </si>
  <si>
    <t>S-9921</t>
  </si>
  <si>
    <t>S-9922</t>
  </si>
  <si>
    <t>S-9923</t>
  </si>
  <si>
    <t>S-9924</t>
  </si>
  <si>
    <t>監督</t>
    <rPh sb="0" eb="2">
      <t>カントク</t>
    </rPh>
    <phoneticPr fontId="1"/>
  </si>
  <si>
    <t>凱旋門賞勝利</t>
    <rPh sb="0" eb="3">
      <t>ガイセンモン</t>
    </rPh>
    <rPh sb="3" eb="4">
      <t>ショウ</t>
    </rPh>
    <rPh sb="4" eb="6">
      <t>ショウリ</t>
    </rPh>
    <phoneticPr fontId="1"/>
  </si>
  <si>
    <t>2019年10月デビュー</t>
    <rPh sb="4" eb="5">
      <t>ネン</t>
    </rPh>
    <rPh sb="7" eb="8">
      <t>ガツ</t>
    </rPh>
    <phoneticPr fontId="1"/>
  </si>
  <si>
    <t>2019年10月デビュー、馬取扱可</t>
    <rPh sb="4" eb="5">
      <t>ネン</t>
    </rPh>
    <rPh sb="7" eb="8">
      <t>ガツ</t>
    </rPh>
    <rPh sb="13" eb="16">
      <t>ウマトリ</t>
    </rPh>
    <rPh sb="16" eb="17">
      <t>カ</t>
    </rPh>
    <phoneticPr fontId="1"/>
  </si>
  <si>
    <t>応援</t>
    <rPh sb="0" eb="2">
      <t>オウエン</t>
    </rPh>
    <phoneticPr fontId="1"/>
  </si>
  <si>
    <t>副将</t>
    <rPh sb="0" eb="2">
      <t>フクショウ</t>
    </rPh>
    <phoneticPr fontId="1"/>
  </si>
  <si>
    <t>スチュワード可能</t>
    <rPh sb="6" eb="8">
      <t>カノウ</t>
    </rPh>
    <phoneticPr fontId="1"/>
  </si>
  <si>
    <t>記録、放送可能</t>
    <rPh sb="0" eb="2">
      <t>キロク</t>
    </rPh>
    <rPh sb="3" eb="5">
      <t>ホウソウ</t>
    </rPh>
    <rPh sb="5" eb="7">
      <t>カノウ</t>
    </rPh>
    <phoneticPr fontId="1"/>
  </si>
  <si>
    <t>宿泊</t>
    <rPh sb="0" eb="2">
      <t>シュクハク</t>
    </rPh>
    <phoneticPr fontId="1"/>
  </si>
  <si>
    <t>交通手段</t>
    <rPh sb="0" eb="2">
      <t>コウツウ</t>
    </rPh>
    <rPh sb="2" eb="4">
      <t>シュダン</t>
    </rPh>
    <phoneticPr fontId="1"/>
  </si>
  <si>
    <t>自車</t>
    <rPh sb="0" eb="2">
      <t>ジシャ</t>
    </rPh>
    <phoneticPr fontId="1"/>
  </si>
  <si>
    <t>電車</t>
    <rPh sb="0" eb="2">
      <t>デンシャ</t>
    </rPh>
    <phoneticPr fontId="1"/>
  </si>
  <si>
    <t>同乗</t>
    <rPh sb="0" eb="2">
      <t>ドウジョウ</t>
    </rPh>
    <phoneticPr fontId="1"/>
  </si>
  <si>
    <t>個人手配</t>
    <rPh sb="0" eb="2">
      <t>コジン</t>
    </rPh>
    <rPh sb="2" eb="4">
      <t>テハイ</t>
    </rPh>
    <phoneticPr fontId="1"/>
  </si>
  <si>
    <t>社馬連手配</t>
    <rPh sb="0" eb="3">
      <t>シャバレン</t>
    </rPh>
    <rPh sb="3" eb="5">
      <t>テハイ</t>
    </rPh>
    <phoneticPr fontId="1"/>
  </si>
  <si>
    <t>宿泊不要</t>
    <rPh sb="0" eb="2">
      <t>シュクハク</t>
    </rPh>
    <rPh sb="2" eb="4">
      <t>フヨウ</t>
    </rPh>
    <phoneticPr fontId="1"/>
  </si>
  <si>
    <t>その他</t>
    <rPh sb="2" eb="3">
      <t>ホカ</t>
    </rPh>
    <phoneticPr fontId="1"/>
  </si>
  <si>
    <t>自車(ピックアップ可)</t>
    <rPh sb="0" eb="2">
      <t>ジシャ</t>
    </rPh>
    <rPh sb="9" eb="10">
      <t>カ</t>
    </rPh>
    <phoneticPr fontId="1"/>
  </si>
  <si>
    <t>同乗希望</t>
    <rPh sb="0" eb="2">
      <t>ドウジョウ</t>
    </rPh>
    <rPh sb="2" eb="4">
      <t>キボウ</t>
    </rPh>
    <phoneticPr fontId="1"/>
  </si>
  <si>
    <t>最寄り駅</t>
    <rPh sb="0" eb="2">
      <t>モヨ</t>
    </rPh>
    <rPh sb="3" eb="4">
      <t>エキ</t>
    </rPh>
    <phoneticPr fontId="1"/>
  </si>
  <si>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</si>
  <si>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</si>
  <si>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</si>
  <si>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</si>
  <si>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</si>
  <si>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</si>
  <si>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</si>
  <si>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</si>
  <si>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</si>
  <si>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</si>
  <si>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</si>
  <si>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</si>
  <si>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</si>
  <si>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</si>
  <si>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</si>
  <si>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</si>
  <si>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</si>
  <si>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</si>
  <si>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</si>
  <si>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</si>
  <si>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</si>
  <si>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</si>
  <si>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</si>
  <si>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</si>
  <si>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</si>
  <si>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</si>
  <si>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</si>
  <si>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</si>
  <si>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</si>
  <si>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</si>
  <si>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</si>
  <si>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</si>
  <si>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</si>
  <si>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</si>
  <si>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</si>
  <si>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</si>
  <si>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</si>
  <si>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</si>
  <si>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</si>
  <si>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</si>
  <si>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</si>
  <si>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</si>
  <si>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</si>
  <si>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</si>
  <si>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</si>
  <si>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</si>
  <si>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</si>
  <si>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都道府県</t>
    <rPh sb="0" eb="4">
      <t>トドウフケン</t>
    </rPh>
    <phoneticPr fontId="1"/>
  </si>
  <si>
    <t>カワダ</t>
  </si>
  <si>
    <t>ユウガ</t>
  </si>
  <si>
    <t>S-9910</t>
  </si>
  <si>
    <t>トザキ</t>
  </si>
  <si>
    <t>ケイタ</t>
  </si>
  <si>
    <t>フクナガ</t>
  </si>
  <si>
    <t>ユウイチ</t>
  </si>
  <si>
    <t>タケ</t>
  </si>
  <si>
    <t>ユタカ</t>
  </si>
  <si>
    <t>ミウラ</t>
  </si>
  <si>
    <t>コウセイ</t>
  </si>
  <si>
    <t>フジタ</t>
  </si>
  <si>
    <t>ナナコ</t>
  </si>
  <si>
    <t>イワタ</t>
  </si>
  <si>
    <t>ヤスナリ</t>
  </si>
  <si>
    <t>ワダ</t>
  </si>
  <si>
    <t>リュウジ</t>
  </si>
  <si>
    <t>B</t>
  </si>
  <si>
    <t>イケゾケ</t>
  </si>
  <si>
    <t>ケンイチ</t>
  </si>
  <si>
    <t>マルヤマ</t>
  </si>
  <si>
    <t>ゲンキ</t>
  </si>
  <si>
    <t>フジオカ</t>
  </si>
  <si>
    <t>ユウスケ</t>
  </si>
  <si>
    <t>関本</t>
  </si>
  <si>
    <t>玲</t>
  </si>
  <si>
    <t>セキモト</t>
  </si>
  <si>
    <t>レイ</t>
  </si>
  <si>
    <t>中島</t>
  </si>
  <si>
    <t>良美</t>
  </si>
  <si>
    <t>ナカシマ</t>
  </si>
  <si>
    <t>ヨシミ</t>
  </si>
  <si>
    <t>Pierre-Charles</t>
  </si>
  <si>
    <t>Boudot</t>
  </si>
  <si>
    <t>ピエールシャルル</t>
  </si>
  <si>
    <t>ブドー</t>
  </si>
  <si>
    <t>S-9925</t>
  </si>
  <si>
    <t>キャプテン</t>
  </si>
  <si>
    <t>なんでもやります</t>
  </si>
  <si>
    <t>コーチ</t>
  </si>
  <si>
    <t>府中市</t>
    <rPh sb="0" eb="3">
      <t>フチュウシ</t>
    </rPh>
    <phoneticPr fontId="1"/>
  </si>
  <si>
    <t>府中</t>
    <rPh sb="0" eb="2">
      <t>フチュウ</t>
    </rPh>
    <phoneticPr fontId="1"/>
  </si>
  <si>
    <t>世田谷区</t>
    <rPh sb="0" eb="4">
      <t>セタガヤク</t>
    </rPh>
    <phoneticPr fontId="1"/>
  </si>
  <si>
    <t>用賀</t>
    <rPh sb="0" eb="2">
      <t>ヨウガ</t>
    </rPh>
    <phoneticPr fontId="1"/>
  </si>
  <si>
    <t>市川市</t>
    <rPh sb="0" eb="3">
      <t>イチカワシ</t>
    </rPh>
    <phoneticPr fontId="1"/>
  </si>
  <si>
    <t>船橋</t>
    <rPh sb="0" eb="2">
      <t>フナバシ</t>
    </rPh>
    <phoneticPr fontId="1"/>
  </si>
  <si>
    <t>出発地
(都府県)</t>
    <rPh sb="0" eb="2">
      <t>シュッパツ</t>
    </rPh>
    <rPh sb="2" eb="3">
      <t>チ</t>
    </rPh>
    <rPh sb="5" eb="8">
      <t>トフケン</t>
    </rPh>
    <phoneticPr fontId="1"/>
  </si>
  <si>
    <t>出発地
(市町村)</t>
    <rPh sb="0" eb="3">
      <t>シュッパツチ</t>
    </rPh>
    <rPh sb="5" eb="8">
      <t>シチョウソン</t>
    </rPh>
    <phoneticPr fontId="1"/>
  </si>
  <si>
    <t>仙台市</t>
    <rPh sb="0" eb="3">
      <t>センダイシ</t>
    </rPh>
    <phoneticPr fontId="1"/>
  </si>
  <si>
    <t>11</t>
  </si>
  <si>
    <t>氏名</t>
    <rPh sb="0" eb="2">
      <t>シメイ</t>
    </rPh>
    <phoneticPr fontId="1"/>
  </si>
  <si>
    <t>番号</t>
    <rPh sb="0" eb="2">
      <t>バンゴウ</t>
    </rPh>
    <phoneticPr fontId="1"/>
  </si>
  <si>
    <t>ジョッキー馬術部</t>
    <rPh sb="5" eb="7">
      <t>バジュツ</t>
    </rPh>
    <rPh sb="7" eb="8">
      <t>ブ</t>
    </rPh>
    <phoneticPr fontId="1"/>
  </si>
  <si>
    <t>代表</t>
    <rPh sb="0" eb="2">
      <t>ダイヒョウ</t>
    </rPh>
    <phoneticPr fontId="1"/>
  </si>
  <si>
    <t>技術役員</t>
    <rPh sb="0" eb="2">
      <t>ギジュツ</t>
    </rPh>
    <rPh sb="2" eb="4">
      <t>ヤクイン</t>
    </rPh>
    <phoneticPr fontId="1"/>
  </si>
  <si>
    <t>・ 派遣役員・技術役員(選手兼を除く)の方は、役員情報も記入してください。交通費・宿泊費の支給額の計算等に使用します。</t>
    <rPh sb="7" eb="9">
      <t>ギジュツ</t>
    </rPh>
    <rPh sb="20" eb="21">
      <t>カタ</t>
    </rPh>
    <rPh sb="23" eb="25">
      <t>ヤクイン</t>
    </rPh>
    <rPh sb="25" eb="27">
      <t>ジョウホウ</t>
    </rPh>
    <rPh sb="28" eb="30">
      <t>キニュウ</t>
    </rPh>
    <rPh sb="37" eb="40">
      <t>コウツウヒ</t>
    </rPh>
    <rPh sb="41" eb="43">
      <t>シュクハク</t>
    </rPh>
    <rPh sb="43" eb="44">
      <t>ヒ</t>
    </rPh>
    <rPh sb="45" eb="47">
      <t>シキュウ</t>
    </rPh>
    <rPh sb="47" eb="48">
      <t>ガク</t>
    </rPh>
    <rPh sb="49" eb="51">
      <t>ケイサン</t>
    </rPh>
    <rPh sb="51" eb="52">
      <t>トウ</t>
    </rPh>
    <rPh sb="53" eb="55">
      <t>シヨウ</t>
    </rPh>
    <phoneticPr fontId="1"/>
  </si>
  <si>
    <t>・ 派遣役員・技術役員は各日1名以上になるようにしてください。</t>
    <rPh sb="2" eb="4">
      <t>ハケン</t>
    </rPh>
    <rPh sb="4" eb="6">
      <t>ヤクイン</t>
    </rPh>
    <rPh sb="7" eb="9">
      <t>ギジュツ</t>
    </rPh>
    <rPh sb="9" eb="11">
      <t>ヤクイン</t>
    </rPh>
    <rPh sb="12" eb="13">
      <t>カク</t>
    </rPh>
    <rPh sb="13" eb="14">
      <t>ヒ</t>
    </rPh>
    <rPh sb="15" eb="16">
      <t>メイ</t>
    </rPh>
    <rPh sb="16" eb="18">
      <t>イジョウ</t>
    </rPh>
    <phoneticPr fontId="1"/>
  </si>
  <si>
    <t>・ 技術役員は馬装・手入れを確実にできる者とします。選手との兼任は可としますが、競技進行に支障がないよう馬匹管理を優先すること。</t>
    <rPh sb="2" eb="4">
      <t>ギジュツ</t>
    </rPh>
    <rPh sb="4" eb="6">
      <t>ヤクイン</t>
    </rPh>
    <rPh sb="26" eb="28">
      <t>センシュ</t>
    </rPh>
    <rPh sb="30" eb="32">
      <t>ケンニン</t>
    </rPh>
    <rPh sb="33" eb="34">
      <t>カ</t>
    </rPh>
    <rPh sb="40" eb="42">
      <t>キョウギ</t>
    </rPh>
    <rPh sb="42" eb="44">
      <t>シンコウ</t>
    </rPh>
    <rPh sb="45" eb="47">
      <t>シショウ</t>
    </rPh>
    <rPh sb="52" eb="54">
      <t>バヒツ</t>
    </rPh>
    <rPh sb="54" eb="56">
      <t>カンリ</t>
    </rPh>
    <rPh sb="57" eb="59">
      <t>ユウセン</t>
    </rPh>
    <phoneticPr fontId="1"/>
  </si>
  <si>
    <t>・ 派遣役員については、交代なく終日役員業務に専任できる者とし、選手との兼任は認めません。なお、担当は経験等を参考にアサインさせていただきます。</t>
    <rPh sb="2" eb="4">
      <t>ハケン</t>
    </rPh>
    <phoneticPr fontId="1"/>
  </si>
  <si>
    <t>・ 派遣役員の方が同日の試合へ出場した場合は、大会役員を欠席したものとみなします。</t>
    <rPh sb="2" eb="4">
      <t>ハケン</t>
    </rPh>
    <phoneticPr fontId="1"/>
  </si>
  <si>
    <t>・ 派遣役員・技術役員を派遣できない場合、または当日、欠席等の場合は人件費として1名につき10,000円を徴収します。</t>
    <rPh sb="2" eb="4">
      <t>ハケン</t>
    </rPh>
    <rPh sb="4" eb="6">
      <t>ヤクイン</t>
    </rPh>
    <rPh sb="7" eb="9">
      <t>ギジュツ</t>
    </rPh>
    <rPh sb="9" eb="11">
      <t>ヤクイン</t>
    </rPh>
    <phoneticPr fontId="1"/>
  </si>
  <si>
    <t>役員情報 (派遣役員・技術役員(選手兼を除く)のみ)</t>
    <rPh sb="0" eb="2">
      <t>ヤクイン</t>
    </rPh>
    <rPh sb="2" eb="4">
      <t>ジョウホウ</t>
    </rPh>
    <rPh sb="6" eb="8">
      <t>ハケン</t>
    </rPh>
    <rPh sb="8" eb="10">
      <t>ヤクイン</t>
    </rPh>
    <rPh sb="11" eb="13">
      <t>ギジュツ</t>
    </rPh>
    <rPh sb="13" eb="15">
      <t>ヤクイン</t>
    </rPh>
    <rPh sb="16" eb="18">
      <t>センシュ</t>
    </rPh>
    <rPh sb="18" eb="19">
      <t>ケン</t>
    </rPh>
    <rPh sb="20" eb="21">
      <t>ノゾ</t>
    </rPh>
    <phoneticPr fontId="1"/>
  </si>
  <si>
    <t>コメント・経験・宿泊等</t>
    <rPh sb="5" eb="7">
      <t>ケイケン</t>
    </rPh>
    <rPh sb="8" eb="10">
      <t>シュクハク</t>
    </rPh>
    <rPh sb="10" eb="11">
      <t>トウ</t>
    </rPh>
    <phoneticPr fontId="1"/>
  </si>
  <si>
    <t>16日</t>
    <rPh sb="2" eb="3">
      <t>ニチ</t>
    </rPh>
    <phoneticPr fontId="1"/>
  </si>
  <si>
    <t>17日</t>
    <rPh sb="2" eb="3">
      <t>ニチ</t>
    </rPh>
    <phoneticPr fontId="1"/>
  </si>
  <si>
    <t xml:space="preserve"> - 11/10 役員変更</t>
    <rPh sb="9" eb="11">
      <t>ヤクイン</t>
    </rPh>
    <rPh sb="11" eb="13">
      <t>ヘンコウ</t>
    </rPh>
    <phoneticPr fontId="1"/>
  </si>
  <si>
    <t>重複</t>
    <rPh sb="0" eb="2">
      <t>チョウフク</t>
    </rPh>
    <phoneticPr fontId="1"/>
  </si>
  <si>
    <t>エラー</t>
    <phoneticPr fontId="1"/>
  </si>
  <si>
    <t>*</t>
  </si>
  <si>
    <t>*</t>
    <phoneticPr fontId="1"/>
  </si>
  <si>
    <t>第61回 全日本実業団障害馬術大会 申込書</t>
    <rPh sb="0" eb="1">
      <t>ダイ</t>
    </rPh>
    <rPh sb="3" eb="4">
      <t>カイ</t>
    </rPh>
    <rPh sb="5" eb="17">
      <t>ジツギョウダン</t>
    </rPh>
    <rPh sb="18" eb="21">
      <t>モウシコミショ</t>
    </rPh>
    <phoneticPr fontId="1"/>
  </si>
  <si>
    <t>クリエイティブテクノロジー乗馬愛好部</t>
    <phoneticPr fontId="1"/>
  </si>
  <si>
    <t>都庁・特別区乗馬部</t>
    <phoneticPr fontId="1"/>
  </si>
  <si>
    <t>TOPPAN エッジ(株)馬術部</t>
    <phoneticPr fontId="1"/>
  </si>
  <si>
    <t>伊藤忠商事㈱相互会乗馬部</t>
  </si>
  <si>
    <t>梅村建工(株)馬術部</t>
  </si>
  <si>
    <t>警視庁馬術クラブ</t>
    <phoneticPr fontId="1"/>
  </si>
  <si>
    <t>日本アイ・ビー・エム(株)馬術部</t>
    <phoneticPr fontId="1"/>
  </si>
  <si>
    <t>18日</t>
    <rPh sb="2" eb="3">
      <t>ニチ</t>
    </rPh>
    <phoneticPr fontId="1"/>
  </si>
  <si>
    <t>19日</t>
    <rPh sb="2" eb="3">
      <t>ニチ</t>
    </rPh>
    <phoneticPr fontId="1"/>
  </si>
  <si>
    <t>申込日： 2024年</t>
    <rPh sb="0" eb="3">
      <t>モウシコミビ</t>
    </rPh>
    <rPh sb="9" eb="10">
      <t>ネン</t>
    </rPh>
    <phoneticPr fontId="1"/>
  </si>
  <si>
    <t>懇親会参加見込み人数</t>
    <rPh sb="0" eb="3">
      <t>コンシンカイ</t>
    </rPh>
    <rPh sb="3" eb="5">
      <t>サンカ</t>
    </rPh>
    <rPh sb="5" eb="7">
      <t>ミコ</t>
    </rPh>
    <rPh sb="8" eb="10">
      <t>ニンズウ</t>
    </rPh>
    <phoneticPr fontId="1"/>
  </si>
  <si>
    <t>(選手・役員・応援の方など)</t>
    <rPh sb="10" eb="11">
      <t>カタ</t>
    </rPh>
    <phoneticPr fontId="1"/>
  </si>
  <si>
    <t>オペセン休憩室利用希望</t>
    <rPh sb="4" eb="7">
      <t>キュウケイシツ</t>
    </rPh>
    <rPh sb="7" eb="11">
      <t>リヨウキボウ</t>
    </rPh>
    <phoneticPr fontId="1"/>
  </si>
  <si>
    <t>・ 大会プログラムへの記載は、主将、選手、派遣役員、馬匹担当役員のみの予定です。</t>
    <rPh sb="2" eb="4">
      <t>タイカイ</t>
    </rPh>
    <rPh sb="11" eb="13">
      <t>キサイ</t>
    </rPh>
    <rPh sb="15" eb="17">
      <t>シュショウ</t>
    </rPh>
    <rPh sb="18" eb="20">
      <t>センシュ</t>
    </rPh>
    <rPh sb="21" eb="23">
      <t>ハケン</t>
    </rPh>
    <rPh sb="23" eb="25">
      <t>ヤクイン</t>
    </rPh>
    <rPh sb="26" eb="28">
      <t>バヒツ</t>
    </rPh>
    <rPh sb="28" eb="30">
      <t>タントウ</t>
    </rPh>
    <rPh sb="30" eb="32">
      <t>ヤクイン</t>
    </rPh>
    <rPh sb="35" eb="37">
      <t>ヨテイ</t>
    </rPh>
    <phoneticPr fontId="1"/>
  </si>
  <si>
    <t>・ オペレーションセンター3階休憩室の利用は調整の上、確定します。希望に添えない場合があることをご承知おきください。</t>
    <rPh sb="14" eb="15">
      <t>カイ</t>
    </rPh>
    <rPh sb="15" eb="18">
      <t>キュウケイシツ</t>
    </rPh>
    <rPh sb="19" eb="21">
      <t>リヨウ</t>
    </rPh>
    <rPh sb="22" eb="24">
      <t>チョウセイ</t>
    </rPh>
    <rPh sb="25" eb="26">
      <t>ウエ</t>
    </rPh>
    <rPh sb="27" eb="29">
      <t>カクテイ</t>
    </rPh>
    <rPh sb="33" eb="35">
      <t>キボウ</t>
    </rPh>
    <rPh sb="36" eb="37">
      <t>ソ</t>
    </rPh>
    <rPh sb="40" eb="42">
      <t>バアイ</t>
    </rPh>
    <rPh sb="49" eb="51">
      <t>ショウチ</t>
    </rPh>
    <phoneticPr fontId="1"/>
  </si>
  <si>
    <t>引退</t>
    <rPh sb="0" eb="2">
      <t>インタイ</t>
    </rPh>
    <phoneticPr fontId="1"/>
  </si>
  <si>
    <t>駐車券</t>
    <rPh sb="0" eb="3">
      <t>チュウシャケン</t>
    </rPh>
    <phoneticPr fontId="1"/>
  </si>
  <si>
    <t>駐車券希望枚数</t>
    <rPh sb="0" eb="3">
      <t>チュウシャケン</t>
    </rPh>
    <rPh sb="3" eb="5">
      <t>キボウ</t>
    </rPh>
    <rPh sb="5" eb="7">
      <t>マイスウ</t>
    </rPh>
    <phoneticPr fontId="1"/>
  </si>
  <si>
    <t>団体</t>
    <rPh sb="0" eb="2">
      <t>ダンタイ</t>
    </rPh>
    <phoneticPr fontId="1"/>
  </si>
  <si>
    <t>シメイ</t>
    <phoneticPr fontId="1"/>
  </si>
  <si>
    <t>オペセン</t>
    <phoneticPr fontId="1"/>
  </si>
  <si>
    <t>日付</t>
    <rPh sb="0" eb="2">
      <t>ヒヅケ</t>
    </rPh>
    <phoneticPr fontId="1"/>
  </si>
  <si>
    <t>連絡先</t>
    <rPh sb="0" eb="3">
      <t>レンラクサキ</t>
    </rPh>
    <phoneticPr fontId="1"/>
  </si>
  <si>
    <t>Email</t>
    <phoneticPr fontId="1"/>
  </si>
  <si>
    <t>領収証</t>
    <rPh sb="0" eb="3">
      <t>リョウシュウショウ</t>
    </rPh>
    <phoneticPr fontId="1"/>
  </si>
  <si>
    <t>懇親会</t>
    <rPh sb="0" eb="3">
      <t>コンシンカイ</t>
    </rPh>
    <phoneticPr fontId="1"/>
  </si>
  <si>
    <t>連絡</t>
    <rPh sb="0" eb="2">
      <t>レンラク</t>
    </rPh>
    <phoneticPr fontId="1"/>
  </si>
  <si>
    <t>兼任</t>
    <rPh sb="0" eb="2">
      <t>ケンニン</t>
    </rPh>
    <phoneticPr fontId="1"/>
  </si>
  <si>
    <t>兼任</t>
    <rPh sb="0" eb="2">
      <t>ケンニン</t>
    </rPh>
    <phoneticPr fontId="1"/>
  </si>
  <si>
    <t>月</t>
    <rPh sb="0" eb="1">
      <t>ツキ</t>
    </rPh>
    <phoneticPr fontId="1"/>
  </si>
  <si>
    <t>日</t>
    <rPh sb="0" eb="1">
      <t>ヒ</t>
    </rPh>
    <phoneticPr fontId="1"/>
  </si>
  <si>
    <t>要 ・ 不要</t>
    <rPh sb="4" eb="6">
      <t>フヨウ</t>
    </rPh>
    <phoneticPr fontId="1"/>
  </si>
  <si>
    <t>第63回 全日本実業団障害馬術大会 申込書</t>
    <rPh sb="0" eb="1">
      <t>ダイ</t>
    </rPh>
    <rPh sb="3" eb="4">
      <t>カイ</t>
    </rPh>
    <rPh sb="5" eb="17">
      <t>ジツギョウダン</t>
    </rPh>
    <rPh sb="18" eb="21">
      <t>モウシコミショ</t>
    </rPh>
    <phoneticPr fontId="1"/>
  </si>
  <si>
    <t>提出日： 2025年</t>
    <rPh sb="0" eb="2">
      <t>テイシュツ</t>
    </rPh>
    <rPh sb="2" eb="3">
      <t>ビ</t>
    </rPh>
    <rPh sb="9" eb="10">
      <t>ネン</t>
    </rPh>
    <phoneticPr fontId="1"/>
  </si>
  <si>
    <t>大会役員</t>
    <rPh sb="0" eb="2">
      <t>タイカイ</t>
    </rPh>
    <rPh sb="2" eb="4">
      <t>ヤクイン</t>
    </rPh>
    <phoneticPr fontId="1"/>
  </si>
  <si>
    <t>馬匹担当役員</t>
    <rPh sb="0" eb="2">
      <t>バヒツ</t>
    </rPh>
    <rPh sb="2" eb="4">
      <t>タントウ</t>
    </rPh>
    <rPh sb="4" eb="6">
      <t>ヤクイン</t>
    </rPh>
    <phoneticPr fontId="1"/>
  </si>
  <si>
    <t>役員情報 (大会役員・馬匹担当役員(選手兼を除く)のみ)</t>
    <rPh sb="0" eb="2">
      <t>ヤクイン</t>
    </rPh>
    <rPh sb="2" eb="4">
      <t>ジョウホウ</t>
    </rPh>
    <rPh sb="6" eb="8">
      <t>タイカイ</t>
    </rPh>
    <rPh sb="8" eb="10">
      <t>ヤクイン</t>
    </rPh>
    <rPh sb="11" eb="13">
      <t>バヒツ</t>
    </rPh>
    <rPh sb="13" eb="15">
      <t>タントウ</t>
    </rPh>
    <rPh sb="15" eb="17">
      <t>ヤクイン</t>
    </rPh>
    <rPh sb="18" eb="20">
      <t>センシュ</t>
    </rPh>
    <rPh sb="20" eb="21">
      <t>ケン</t>
    </rPh>
    <rPh sb="22" eb="23">
      <t>ノゾ</t>
    </rPh>
    <phoneticPr fontId="1"/>
  </si>
  <si>
    <t>・ 大会役員・馬匹担当役員は各日1名以上になるようにしてください。</t>
    <rPh sb="2" eb="4">
      <t>タイカイ</t>
    </rPh>
    <rPh sb="4" eb="6">
      <t>ヤクイン</t>
    </rPh>
    <rPh sb="7" eb="9">
      <t>バヒツ</t>
    </rPh>
    <rPh sb="9" eb="11">
      <t>タントウ</t>
    </rPh>
    <rPh sb="11" eb="13">
      <t>ヤクイン</t>
    </rPh>
    <rPh sb="14" eb="15">
      <t>カク</t>
    </rPh>
    <rPh sb="15" eb="16">
      <t>ヒ</t>
    </rPh>
    <rPh sb="17" eb="18">
      <t>メイ</t>
    </rPh>
    <rPh sb="18" eb="20">
      <t>イジョウ</t>
    </rPh>
    <phoneticPr fontId="1"/>
  </si>
  <si>
    <t>・ 馬匹担当役員は馬装・手入れを確実にできる者とします。選手との兼任は可としますが、競技進行に支障がないよう馬匹管理を優先すること。</t>
    <rPh sb="2" eb="4">
      <t>バヒツ</t>
    </rPh>
    <rPh sb="4" eb="6">
      <t>タントウ</t>
    </rPh>
    <rPh sb="6" eb="8">
      <t>ヤクイン</t>
    </rPh>
    <rPh sb="28" eb="30">
      <t>センシュ</t>
    </rPh>
    <rPh sb="32" eb="34">
      <t>ケンニン</t>
    </rPh>
    <rPh sb="35" eb="36">
      <t>カ</t>
    </rPh>
    <rPh sb="42" eb="44">
      <t>キョウギ</t>
    </rPh>
    <rPh sb="44" eb="46">
      <t>シンコウ</t>
    </rPh>
    <rPh sb="47" eb="49">
      <t>シショウ</t>
    </rPh>
    <rPh sb="54" eb="56">
      <t>バヒツ</t>
    </rPh>
    <rPh sb="56" eb="58">
      <t>カンリ</t>
    </rPh>
    <rPh sb="59" eb="61">
      <t>ユウセン</t>
    </rPh>
    <phoneticPr fontId="1"/>
  </si>
  <si>
    <t>・ 大会役員については、交代なく終日役員業務に専任できる者とし、選手との兼任は認めません。なお、担当は経験等を参考にアサインさせていただきます。</t>
    <rPh sb="2" eb="4">
      <t>タイカイ</t>
    </rPh>
    <rPh sb="4" eb="6">
      <t>ヤクイン</t>
    </rPh>
    <phoneticPr fontId="1"/>
  </si>
  <si>
    <t>・ 大会役員の方が同日の試合へ出場した場合は、大会役員を欠席したものとみなします。</t>
    <rPh sb="2" eb="4">
      <t>タイカイ</t>
    </rPh>
    <rPh sb="4" eb="6">
      <t>ヤクイン</t>
    </rPh>
    <phoneticPr fontId="1"/>
  </si>
  <si>
    <t>・ 大会役員・馬匹担当役員を派遣できない場合、または当日、欠席等の場合は人件費として1名につき10,000円を徴収します。</t>
    <rPh sb="2" eb="4">
      <t>タイカイ</t>
    </rPh>
    <rPh sb="4" eb="6">
      <t>ヤクイン</t>
    </rPh>
    <rPh sb="7" eb="9">
      <t>バヒツ</t>
    </rPh>
    <rPh sb="9" eb="11">
      <t>タントウ</t>
    </rPh>
    <rPh sb="11" eb="13">
      <t>ヤクイン</t>
    </rPh>
    <phoneticPr fontId="1"/>
  </si>
  <si>
    <t>・ 大会プログラムへの記載は、主将、選手、大会役員、馬匹担当役員のみの予定です。</t>
    <rPh sb="2" eb="4">
      <t>タイカイ</t>
    </rPh>
    <rPh sb="11" eb="13">
      <t>キサイ</t>
    </rPh>
    <rPh sb="15" eb="17">
      <t>シュショウ</t>
    </rPh>
    <rPh sb="18" eb="20">
      <t>センシュ</t>
    </rPh>
    <rPh sb="21" eb="23">
      <t>タイカイ</t>
    </rPh>
    <rPh sb="23" eb="25">
      <t>ヤクイン</t>
    </rPh>
    <rPh sb="26" eb="28">
      <t>バヒツ</t>
    </rPh>
    <rPh sb="28" eb="30">
      <t>タントウ</t>
    </rPh>
    <rPh sb="30" eb="32">
      <t>ヤクイン</t>
    </rPh>
    <rPh sb="35" eb="37">
      <t>ヨテイ</t>
    </rPh>
    <phoneticPr fontId="1"/>
  </si>
  <si>
    <t>・ 大会役員・馬匹担当役員(選手兼任を除く)の方は、交通費の支給額の計算等に使用しますので役員情報の記入をお願いします。</t>
    <rPh sb="2" eb="4">
      <t>タイカイ</t>
    </rPh>
    <rPh sb="7" eb="9">
      <t>バヒツ</t>
    </rPh>
    <rPh sb="9" eb="11">
      <t>タントウ</t>
    </rPh>
    <rPh sb="11" eb="13">
      <t>ヤクイン</t>
    </rPh>
    <rPh sb="16" eb="18">
      <t>ケンニン</t>
    </rPh>
    <rPh sb="23" eb="24">
      <t>カタ</t>
    </rPh>
    <rPh sb="45" eb="47">
      <t>ヤクイン</t>
    </rPh>
    <rPh sb="47" eb="49">
      <t>ジョウホウ</t>
    </rPh>
    <rPh sb="50" eb="52">
      <t>キニュウ</t>
    </rPh>
    <rPh sb="54" eb="55">
      <t>ネガ</t>
    </rPh>
    <phoneticPr fontId="1"/>
  </si>
  <si>
    <t>・ 選手・役員でオペレーションセンター3階休憩室の利用を希望する方は備考欄に利用の有無を記入してください。利用の可否は調整の上、確定するため希望に添えない場合があることをご承知おきください。</t>
    <rPh sb="2" eb="4">
      <t>センシュ</t>
    </rPh>
    <rPh sb="5" eb="7">
      <t>ヤクイン</t>
    </rPh>
    <rPh sb="20" eb="21">
      <t>カイ</t>
    </rPh>
    <rPh sb="21" eb="24">
      <t>キュウケイシツ</t>
    </rPh>
    <rPh sb="25" eb="27">
      <t>リヨウ</t>
    </rPh>
    <rPh sb="28" eb="30">
      <t>キボウ</t>
    </rPh>
    <rPh sb="32" eb="33">
      <t>カタ</t>
    </rPh>
    <rPh sb="34" eb="36">
      <t>ビコウ</t>
    </rPh>
    <rPh sb="36" eb="37">
      <t>ラン</t>
    </rPh>
    <rPh sb="38" eb="40">
      <t>リヨウ</t>
    </rPh>
    <rPh sb="41" eb="43">
      <t>ウム</t>
    </rPh>
    <rPh sb="44" eb="46">
      <t>キニュウ</t>
    </rPh>
    <rPh sb="53" eb="55">
      <t>リヨウ</t>
    </rPh>
    <rPh sb="56" eb="58">
      <t>カヒ</t>
    </rPh>
    <rPh sb="59" eb="61">
      <t>チョウセイ</t>
    </rPh>
    <rPh sb="62" eb="63">
      <t>ウエ</t>
    </rPh>
    <rPh sb="64" eb="66">
      <t>カクテイ</t>
    </rPh>
    <rPh sb="70" eb="72">
      <t>キボウ</t>
    </rPh>
    <rPh sb="73" eb="74">
      <t>ソ</t>
    </rPh>
    <rPh sb="77" eb="79">
      <t>バアイ</t>
    </rPh>
    <rPh sb="86" eb="88">
      <t>ショウチ</t>
    </rPh>
    <phoneticPr fontId="1"/>
  </si>
  <si>
    <t>学校法人昭和医科大学ライディングチーム</t>
    <rPh sb="0" eb="2">
      <t>ガッコウ</t>
    </rPh>
    <rPh sb="2" eb="4">
      <t>ホウジン</t>
    </rPh>
    <rPh sb="6" eb="8">
      <t>イカ</t>
    </rPh>
    <phoneticPr fontId="1"/>
  </si>
  <si>
    <t>JR東日本馬術クラブ</t>
    <rPh sb="2" eb="3">
      <t>ヒガシ</t>
    </rPh>
    <rPh sb="3" eb="5">
      <t>ニホン</t>
    </rPh>
    <rPh sb="5" eb="7">
      <t>バジュツ</t>
    </rPh>
    <phoneticPr fontId="1"/>
  </si>
  <si>
    <t>ソニー馬術部</t>
    <rPh sb="3" eb="5">
      <t>バジュツ</t>
    </rPh>
    <rPh sb="5" eb="6">
      <t>ブ</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</si>
</sst>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 &quot;日&quot;"/>
    <numFmt numFmtId="177" formatCode="@&quot; 月&quot;"/>
    <numFmt numFmtId="178" formatCode="#&quot;人&quot;"/>
    <numFmt numFmtId="179" formatCode="0&quot;枚&quot;"/>
  </numFmts>
  <fonts count="14" x14ac:knownFonts="1">
    <font>
      <sz val="11"/>
      <color theme="1"/>
      <name val="游ゴシック"/>
      <family val="2"/>
      <scheme val="minor"/>
    </font>
    <font>
      <sz val="6"/>
      <name val="游ゴシック"/>
      <family val="3"/>
      <charset val="128"/>
      <scheme val="minor"/>
    </font>
    <font>
      <b/>
      <sz val="11"/>
      <color theme="1"/>
      <name val="ＭＳ Ｐゴシック"/>
      <family val="3"/>
      <charset val="128"/>
    </font>
    <font>
      <sz val="11"/>
      <color theme="1"/>
      <name val="ＭＳ Ｐゴシック"/>
      <family val="3"/>
      <charset val="128"/>
    </font>
    <font>
      <sz val="10"/>
      <color theme="1"/>
      <name val="ＭＳ Ｐゴシック"/>
      <family val="3"/>
      <charset val="128"/>
    </font>
    <font>
      <b/>
      <sz val="12"/>
      <color theme="1"/>
      <name val="ＭＳ Ｐゴシック"/>
      <family val="3"/>
      <charset val="128"/>
    </font>
    <font>
      <sz val="11"/>
      <color theme="0"/>
      <name val="游ゴシック"/>
      <family val="2"/>
      <charset val="128"/>
      <scheme val="minor"/>
    </font>
    <font>
      <u/>
      <sz val="11"/>
      <color theme="10"/>
      <name val="游ゴシック"/>
      <family val="2"/>
      <scheme val="minor"/>
    </font>
    <font>
      <sz val="9"/>
      <color theme="1"/>
      <name val="ＭＳ Ｐゴシック"/>
      <family val="3"/>
      <charset val="128"/>
    </font>
    <font>
      <b/>
      <sz val="16"/>
      <color theme="1"/>
      <name val="ＭＳ Ｐゴシック"/>
      <family val="3"/>
      <charset val="128"/>
    </font>
    <font>
      <b/>
      <sz val="10"/>
      <color theme="1"/>
      <name val="ＭＳ Ｐゴシック"/>
      <family val="3"/>
      <charset val="128"/>
    </font>
    <font>
      <sz val="12"/>
      <color theme="1"/>
      <name val="ＭＳ Ｐゴシック"/>
      <family val="3"/>
      <charset val="128"/>
    </font>
    <font>
      <sz val="12"/>
      <color theme="1"/>
      <name val="游ゴシック"/>
      <family val="2"/>
      <scheme val="minor"/>
    </font>
    <font>
      <b/>
      <sz val="11"/>
      <color theme="1"/>
      <name val="游ゴシック"/>
      <family val="2"/>
      <scheme val="minor"/>
    </font>
  </fonts>
  <fills count="3">
    <fill>
      <patternFill patternType="none"/>
    </fill>
    <fill>
      <patternFill patternType="gray125"/>
    </fill>
    <fill>
      <patternFill patternType="solid">
        <fgColor theme="0" tint="-0.34998626667073579"/>
        <bgColor indexed="64"/>
      </patternFill>
    </fill>
  </fills>
  <borders count="84">
    <border>
      <left/>
      <right/>
      <top/>
      <bottom/>
      <diagonal/>
    </border>
    <border>
      <left style="medium">
        <color auto="1"/>
      </left>
      <right style="dashed">
        <color auto="1"/>
      </right>
      <top style="dashed">
        <color auto="1"/>
      </top>
      <bottom style="dashed">
        <color auto="1"/>
      </bottom>
      <diagonal/>
    </border>
    <border>
      <left style="dashed">
        <color auto="1"/>
      </left>
      <right style="medium">
        <color auto="1"/>
      </right>
      <top style="dashed">
        <color auto="1"/>
      </top>
      <bottom style="dashed">
        <color auto="1"/>
      </bottom>
      <diagonal/>
    </border>
    <border>
      <left style="medium">
        <color auto="1"/>
      </left>
      <right style="dashed">
        <color auto="1"/>
      </right>
      <top style="dashed">
        <color auto="1"/>
      </top>
      <bottom style="medium">
        <color auto="1"/>
      </bottom>
      <diagonal/>
    </border>
    <border>
      <left style="dashed">
        <color auto="1"/>
      </left>
      <right style="medium">
        <color auto="1"/>
      </right>
      <top style="dashed">
        <color auto="1"/>
      </top>
      <bottom style="medium">
        <color auto="1"/>
      </bottom>
      <diagonal/>
    </border>
    <border>
      <left style="medium">
        <color auto="1"/>
      </left>
      <right style="dashed">
        <color auto="1"/>
      </right>
      <top/>
      <bottom style="dashed">
        <color auto="1"/>
      </bottom>
      <diagonal/>
    </border>
    <border>
      <left style="dashed">
        <color auto="1"/>
      </left>
      <right style="medium">
        <color auto="1"/>
      </right>
      <top/>
      <bottom style="dashed">
        <color auto="1"/>
      </bottom>
      <diagonal/>
    </border>
    <border>
      <left style="medium">
        <color auto="1"/>
      </left>
      <right/>
      <top style="medium">
        <color auto="1"/>
      </top>
      <bottom style="dashed">
        <color auto="1"/>
      </bottom>
      <diagonal/>
    </border>
    <border>
      <left style="medium">
        <color auto="1"/>
      </left>
      <right/>
      <top style="dashed">
        <color auto="1"/>
      </top>
      <bottom style="medium">
        <color auto="1"/>
      </bottom>
      <diagonal/>
    </border>
    <border>
      <left style="medium">
        <color auto="1"/>
      </left>
      <right/>
      <top/>
      <bottom style="dashed">
        <color auto="1"/>
      </bottom>
      <diagonal/>
    </border>
    <border>
      <left style="medium">
        <color auto="1"/>
      </left>
      <right/>
      <top style="dashed">
        <color auto="1"/>
      </top>
      <bottom style="dashed">
        <color auto="1"/>
      </bottom>
      <diagonal/>
    </border>
    <border>
      <left/>
      <right style="dashed">
        <color auto="1"/>
      </right>
      <top style="dashed">
        <color auto="1"/>
      </top>
      <bottom style="medium">
        <color auto="1"/>
      </bottom>
      <diagonal/>
    </border>
    <border>
      <left/>
      <right style="dashed">
        <color auto="1"/>
      </right>
      <top/>
      <bottom style="dashed">
        <color auto="1"/>
      </bottom>
      <diagonal/>
    </border>
    <border>
      <left/>
      <right style="dashed">
        <color auto="1"/>
      </right>
      <top style="dashed">
        <color auto="1"/>
      </top>
      <bottom style="dashed">
        <color auto="1"/>
      </bottom>
      <diagonal/>
    </border>
    <border>
      <left style="dashed">
        <color auto="1"/>
      </left>
      <right/>
      <top style="dashed">
        <color auto="1"/>
      </top>
      <bottom style="medium">
        <color auto="1"/>
      </bottom>
      <diagonal/>
    </border>
    <border>
      <left style="dashed">
        <color auto="1"/>
      </left>
      <right/>
      <top/>
      <bottom style="dashed">
        <color auto="1"/>
      </bottom>
      <diagonal/>
    </border>
    <border>
      <left style="dashed">
        <color auto="1"/>
      </left>
      <right/>
      <top style="dashed">
        <color auto="1"/>
      </top>
      <bottom style="dashed">
        <color auto="1"/>
      </bottom>
      <diagonal/>
    </border>
    <border>
      <left/>
      <right style="medium">
        <color auto="1"/>
      </right>
      <top style="medium">
        <color auto="1"/>
      </top>
      <bottom style="dashed">
        <color auto="1"/>
      </bottom>
      <diagonal/>
    </border>
    <border>
      <left/>
      <right/>
      <top style="medium">
        <color auto="1"/>
      </top>
      <bottom style="dashed">
        <color auto="1"/>
      </bottom>
      <diagonal/>
    </border>
    <border>
      <left style="dashed">
        <color auto="1"/>
      </left>
      <right style="double">
        <color auto="1"/>
      </right>
      <top style="medium">
        <color auto="1"/>
      </top>
      <bottom style="dashed">
        <color auto="1"/>
      </bottom>
      <diagonal/>
    </border>
    <border>
      <left style="double">
        <color auto="1"/>
      </left>
      <right style="dashed">
        <color auto="1"/>
      </right>
      <top style="medium">
        <color auto="1"/>
      </top>
      <bottom style="dashed">
        <color auto="1"/>
      </bottom>
      <diagonal/>
    </border>
    <border>
      <left style="dashed">
        <color auto="1"/>
      </left>
      <right style="double">
        <color auto="1"/>
      </right>
      <top style="dashed">
        <color auto="1"/>
      </top>
      <bottom style="dashed">
        <color auto="1"/>
      </bottom>
      <diagonal/>
    </border>
    <border>
      <left style="double">
        <color auto="1"/>
      </left>
      <right style="dashed">
        <color auto="1"/>
      </right>
      <top style="dashed">
        <color auto="1"/>
      </top>
      <bottom style="dashed">
        <color auto="1"/>
      </bottom>
      <diagonal/>
    </border>
    <border>
      <left style="dashed">
        <color auto="1"/>
      </left>
      <right style="double">
        <color auto="1"/>
      </right>
      <top style="dashed">
        <color auto="1"/>
      </top>
      <bottom style="medium">
        <color auto="1"/>
      </bottom>
      <diagonal/>
    </border>
    <border>
      <left style="double">
        <color auto="1"/>
      </left>
      <right style="dashed">
        <color auto="1"/>
      </right>
      <top style="dashed">
        <color auto="1"/>
      </top>
      <bottom style="medium">
        <color auto="1"/>
      </bottom>
      <diagonal/>
    </border>
    <border>
      <left style="medium">
        <color auto="1"/>
      </left>
      <right style="double">
        <color auto="1"/>
      </right>
      <top style="dashed">
        <color auto="1"/>
      </top>
      <bottom style="medium">
        <color auto="1"/>
      </bottom>
      <diagonal/>
    </border>
    <border>
      <left style="double">
        <color auto="1"/>
      </left>
      <right style="double">
        <color auto="1"/>
      </right>
      <top style="dashed">
        <color auto="1"/>
      </top>
      <bottom style="medium">
        <color auto="1"/>
      </bottom>
      <diagonal/>
    </border>
    <border>
      <left style="double">
        <color auto="1"/>
      </left>
      <right style="medium">
        <color auto="1"/>
      </right>
      <top style="dashed">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double">
        <color auto="1"/>
      </left>
      <right style="dashed">
        <color auto="1"/>
      </right>
      <top style="dashed">
        <color auto="1"/>
      </top>
      <bottom style="dotted">
        <color auto="1"/>
      </bottom>
      <diagonal/>
    </border>
    <border>
      <left style="dashed">
        <color auto="1"/>
      </left>
      <right style="double">
        <color auto="1"/>
      </right>
      <top style="dashed">
        <color auto="1"/>
      </top>
      <bottom style="dotted">
        <color auto="1"/>
      </bottom>
      <diagonal/>
    </border>
    <border>
      <left style="double">
        <color auto="1"/>
      </left>
      <right style="dashed">
        <color auto="1"/>
      </right>
      <top style="dotted">
        <color auto="1"/>
      </top>
      <bottom style="dotted">
        <color auto="1"/>
      </bottom>
      <diagonal/>
    </border>
    <border>
      <left style="dashed">
        <color auto="1"/>
      </left>
      <right style="double">
        <color auto="1"/>
      </right>
      <top style="dotted">
        <color auto="1"/>
      </top>
      <bottom style="dotted">
        <color auto="1"/>
      </bottom>
      <diagonal/>
    </border>
    <border>
      <left style="double">
        <color auto="1"/>
      </left>
      <right style="dashed">
        <color auto="1"/>
      </right>
      <top style="dotted">
        <color auto="1"/>
      </top>
      <bottom style="dashed">
        <color auto="1"/>
      </bottom>
      <diagonal/>
    </border>
    <border>
      <left style="dashed">
        <color auto="1"/>
      </left>
      <right style="double">
        <color auto="1"/>
      </right>
      <top style="dotted">
        <color auto="1"/>
      </top>
      <bottom style="dashed">
        <color auto="1"/>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right style="medium">
        <color auto="1"/>
      </right>
      <top style="hair">
        <color auto="1"/>
      </top>
      <bottom style="medium">
        <color auto="1"/>
      </bottom>
      <diagonal/>
    </border>
    <border>
      <left style="medium">
        <color auto="1"/>
      </left>
      <right style="dotted">
        <color auto="1"/>
      </right>
      <top style="dashed">
        <color auto="1"/>
      </top>
      <bottom style="medium">
        <color auto="1"/>
      </bottom>
      <diagonal/>
    </border>
    <border>
      <left style="medium">
        <color auto="1"/>
      </left>
      <right style="dotted">
        <color auto="1"/>
      </right>
      <top/>
      <bottom style="dashed">
        <color auto="1"/>
      </bottom>
      <diagonal/>
    </border>
    <border>
      <left style="medium">
        <color auto="1"/>
      </left>
      <right style="dotted">
        <color auto="1"/>
      </right>
      <top style="dashed">
        <color auto="1"/>
      </top>
      <bottom style="dashed">
        <color auto="1"/>
      </bottom>
      <diagonal/>
    </border>
    <border>
      <left/>
      <right style="dotted">
        <color auto="1"/>
      </right>
      <top style="dashed">
        <color auto="1"/>
      </top>
      <bottom style="medium">
        <color auto="1"/>
      </bottom>
      <diagonal/>
    </border>
    <border>
      <left/>
      <right style="dotted">
        <color auto="1"/>
      </right>
      <top/>
      <bottom style="dashed">
        <color auto="1"/>
      </bottom>
      <diagonal/>
    </border>
    <border>
      <left/>
      <right style="dotted">
        <color auto="1"/>
      </right>
      <top style="dashed">
        <color auto="1"/>
      </top>
      <bottom style="dashed">
        <color auto="1"/>
      </bottom>
      <diagonal/>
    </border>
    <border>
      <left style="dotted">
        <color auto="1"/>
      </left>
      <right/>
      <top style="dashed">
        <color auto="1"/>
      </top>
      <bottom style="medium">
        <color auto="1"/>
      </bottom>
      <diagonal/>
    </border>
    <border>
      <left style="dotted">
        <color auto="1"/>
      </left>
      <right/>
      <top/>
      <bottom style="dashed">
        <color auto="1"/>
      </bottom>
      <diagonal/>
    </border>
    <border>
      <left style="dotted">
        <color auto="1"/>
      </left>
      <right/>
      <top style="dashed">
        <color auto="1"/>
      </top>
      <bottom style="dashed">
        <color auto="1"/>
      </bottom>
      <diagonal/>
    </border>
    <border>
      <left style="medium">
        <color auto="1"/>
      </left>
      <right style="medium">
        <color auto="1"/>
      </right>
      <top style="medium">
        <color auto="1"/>
      </top>
      <bottom style="dashed">
        <color auto="1"/>
      </bottom>
      <diagonal/>
    </border>
    <border>
      <left style="medium">
        <color auto="1"/>
      </left>
      <right style="medium">
        <color auto="1"/>
      </right>
      <top style="dashed">
        <color auto="1"/>
      </top>
      <bottom style="medium">
        <color auto="1"/>
      </bottom>
      <diagonal/>
    </border>
    <border>
      <left style="medium">
        <color auto="1"/>
      </left>
      <right style="medium">
        <color auto="1"/>
      </right>
      <top/>
      <bottom style="dashed">
        <color auto="1"/>
      </bottom>
      <diagonal/>
    </border>
    <border>
      <left style="medium">
        <color auto="1"/>
      </left>
      <right style="medium">
        <color auto="1"/>
      </right>
      <top style="dashed">
        <color auto="1"/>
      </top>
      <bottom style="dashed">
        <color auto="1"/>
      </bottom>
      <diagonal/>
    </border>
    <border>
      <left style="medium">
        <color auto="1"/>
      </left>
      <right style="medium">
        <color auto="1"/>
      </right>
      <top style="medium">
        <color auto="1"/>
      </top>
      <bottom/>
      <diagonal/>
    </border>
    <border>
      <left style="medium">
        <color auto="1"/>
      </left>
      <right style="medium">
        <color auto="1"/>
      </right>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dotted">
        <color auto="1"/>
      </left>
      <right style="medium">
        <color auto="1"/>
      </right>
      <top style="dashed">
        <color auto="1"/>
      </top>
      <bottom style="medium">
        <color auto="1"/>
      </bottom>
      <diagonal/>
    </border>
    <border>
      <left style="dotted">
        <color auto="1"/>
      </left>
      <right style="medium">
        <color auto="1"/>
      </right>
      <top/>
      <bottom style="dashed">
        <color auto="1"/>
      </bottom>
      <diagonal/>
    </border>
    <border>
      <left style="dotted">
        <color auto="1"/>
      </left>
      <right style="medium">
        <color auto="1"/>
      </right>
      <top style="dashed">
        <color auto="1"/>
      </top>
      <bottom style="dashed">
        <color auto="1"/>
      </bottom>
      <diagonal/>
    </border>
    <border>
      <left style="dashed">
        <color auto="1"/>
      </left>
      <right style="dashed">
        <color auto="1"/>
      </right>
      <top style="dashed">
        <color auto="1"/>
      </top>
      <bottom style="medium">
        <color auto="1"/>
      </bottom>
      <diagonal/>
    </border>
    <border>
      <left style="dashed">
        <color auto="1"/>
      </left>
      <right style="dashed">
        <color auto="1"/>
      </right>
      <top/>
      <bottom style="dashed">
        <color auto="1"/>
      </bottom>
      <diagonal/>
    </border>
    <border>
      <left style="dashed">
        <color auto="1"/>
      </left>
      <right style="dashed">
        <color auto="1"/>
      </right>
      <top style="dashed">
        <color auto="1"/>
      </top>
      <bottom style="dashed">
        <color auto="1"/>
      </bottom>
      <diagonal/>
    </border>
    <border>
      <left style="medium">
        <color auto="1"/>
      </left>
      <right style="dashed">
        <color auto="1"/>
      </right>
      <top style="dashed">
        <color auto="1"/>
      </top>
      <bottom/>
      <diagonal/>
    </border>
    <border>
      <left style="dashed">
        <color auto="1"/>
      </left>
      <right style="dashed">
        <color auto="1"/>
      </right>
      <top style="dashed">
        <color auto="1"/>
      </top>
      <bottom/>
      <diagonal/>
    </border>
    <border>
      <left style="dashed">
        <color auto="1"/>
      </left>
      <right style="medium">
        <color auto="1"/>
      </right>
      <top style="dashed">
        <color auto="1"/>
      </top>
      <bottom/>
      <diagonal/>
    </border>
    <border>
      <left style="medium">
        <color auto="1"/>
      </left>
      <right style="dashed">
        <color auto="1"/>
      </right>
      <top style="thin">
        <color auto="1"/>
      </top>
      <bottom/>
      <diagonal/>
    </border>
    <border>
      <left style="dashed">
        <color auto="1"/>
      </left>
      <right style="dashed">
        <color auto="1"/>
      </right>
      <top style="thin">
        <color auto="1"/>
      </top>
      <bottom/>
      <diagonal/>
    </border>
    <border>
      <left style="dashed">
        <color auto="1"/>
      </left>
      <right style="medium">
        <color auto="1"/>
      </right>
      <top style="thin">
        <color auto="1"/>
      </top>
      <bottom/>
      <diagonal/>
    </border>
    <border>
      <left style="medium">
        <color auto="1"/>
      </left>
      <right style="dashed">
        <color auto="1"/>
      </right>
      <top/>
      <bottom style="medium">
        <color auto="1"/>
      </bottom>
      <diagonal/>
    </border>
    <border>
      <left style="dashed">
        <color auto="1"/>
      </left>
      <right style="dashed">
        <color auto="1"/>
      </right>
      <top/>
      <bottom style="medium">
        <color auto="1"/>
      </bottom>
      <diagonal/>
    </border>
    <border>
      <left style="dashed">
        <color auto="1"/>
      </left>
      <right style="medium">
        <color auto="1"/>
      </right>
      <top/>
      <bottom style="medium">
        <color auto="1"/>
      </bottom>
      <diagonal/>
    </border>
  </borders>
  <cellStyleXfs count="2">
    <xf numFmtId="0" fontId="0" fillId="0" borderId="0"/>
    <xf numFmtId="0" fontId="7" fillId="0" borderId="0" applyNumberFormat="0" applyFill="0" applyBorder="0" applyAlignment="0" applyProtection="0"/>
  </cellStyleXfs>
  <cellXfs count="220">
    <xf numFmtId="0" fontId="0" fillId="0" borderId="0" xfId="0"/>
    <xf numFmtId="0" fontId="3" fillId="0" borderId="0" xfId="0" applyFont="1"/>
    <xf numFmtId="0" fontId="3" fillId="0" borderId="0" xfId="0" applyFont="1" applyAlignment="1">
      <alignment vertical="center"/>
    </xf>
    <xf numFmtId="0" fontId="2" fillId="0" borderId="0" xfId="0" applyFont="1" applyAlignment="1">
      <alignment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0" xfId="0" applyFont="1"/>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8" xfId="0" applyFont="1" applyBorder="1" applyAlignment="1">
      <alignment horizontal="center" vertical="center"/>
    </xf>
    <xf numFmtId="177" fontId="3" fillId="0" borderId="0" xfId="0" applyNumberFormat="1" applyFont="1" applyAlignment="1">
      <alignment horizontal="center" vertical="center"/>
    </xf>
    <xf numFmtId="176" fontId="3" fillId="0" borderId="0" xfId="0" applyNumberFormat="1" applyFont="1" applyAlignment="1">
      <alignment horizontal="center" vertical="center"/>
    </xf>
    <xf numFmtId="0" fontId="3" fillId="0" borderId="5" xfId="0" applyFont="1" applyBorder="1" applyAlignment="1">
      <alignment vertical="center"/>
    </xf>
    <xf numFmtId="0" fontId="3" fillId="0" borderId="6" xfId="0" applyFont="1" applyBorder="1" applyAlignment="1">
      <alignment vertical="center"/>
    </xf>
    <xf numFmtId="0" fontId="3" fillId="0" borderId="12" xfId="0" applyFont="1" applyBorder="1" applyAlignment="1">
      <alignment vertical="center"/>
    </xf>
    <xf numFmtId="0" fontId="3" fillId="0" borderId="15" xfId="0" applyFont="1" applyBorder="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3" fillId="0" borderId="13" xfId="0" applyFont="1" applyBorder="1" applyAlignment="1">
      <alignment vertical="center"/>
    </xf>
    <xf numFmtId="0" fontId="3" fillId="0" borderId="16" xfId="0" applyFont="1" applyBorder="1" applyAlignment="1">
      <alignment vertical="center"/>
    </xf>
    <xf numFmtId="0" fontId="3" fillId="0" borderId="3" xfId="0" applyFont="1" applyBorder="1" applyAlignment="1">
      <alignment vertical="center"/>
    </xf>
    <xf numFmtId="0" fontId="3" fillId="0" borderId="4" xfId="0" applyFont="1" applyBorder="1" applyAlignment="1">
      <alignment vertical="center"/>
    </xf>
    <xf numFmtId="0" fontId="3" fillId="0" borderId="11" xfId="0" applyFont="1" applyBorder="1" applyAlignment="1">
      <alignment vertical="center"/>
    </xf>
    <xf numFmtId="0" fontId="3" fillId="0" borderId="14" xfId="0" applyFont="1" applyBorder="1" applyAlignment="1">
      <alignment vertical="center"/>
    </xf>
    <xf numFmtId="0" fontId="4" fillId="0" borderId="19" xfId="0" applyFont="1" applyBorder="1" applyAlignment="1">
      <alignment horizontal="center" vertical="center"/>
    </xf>
    <xf numFmtId="0" fontId="4" fillId="0" borderId="20" xfId="0" applyFont="1" applyBorder="1" applyAlignment="1">
      <alignment horizontal="center" vertical="center"/>
    </xf>
    <xf numFmtId="0" fontId="4" fillId="0" borderId="21" xfId="0" applyFont="1" applyBorder="1" applyAlignment="1">
      <alignment horizontal="center" vertical="center"/>
    </xf>
    <xf numFmtId="0" fontId="4" fillId="0" borderId="22" xfId="0" applyFont="1" applyBorder="1" applyAlignment="1">
      <alignment horizontal="center" vertical="center"/>
    </xf>
    <xf numFmtId="0" fontId="4" fillId="0" borderId="23" xfId="0" applyFont="1" applyBorder="1" applyAlignment="1">
      <alignment horizontal="center" vertical="center"/>
    </xf>
    <xf numFmtId="0" fontId="4" fillId="0" borderId="24" xfId="0" applyFont="1" applyBorder="1" applyAlignment="1">
      <alignment horizontal="center" vertical="center"/>
    </xf>
    <xf numFmtId="0" fontId="3" fillId="0" borderId="7" xfId="0" applyFont="1" applyBorder="1" applyAlignment="1">
      <alignment vertical="center"/>
    </xf>
    <xf numFmtId="0" fontId="3" fillId="0" borderId="8" xfId="0" applyFont="1" applyBorder="1" applyAlignment="1">
      <alignment vertical="center"/>
    </xf>
    <xf numFmtId="0" fontId="4" fillId="0" borderId="25" xfId="0" applyFont="1" applyBorder="1" applyAlignment="1">
      <alignment horizontal="center" vertical="center"/>
    </xf>
    <xf numFmtId="0" fontId="3" fillId="0" borderId="5" xfId="0" applyFont="1" applyBorder="1" applyAlignment="1">
      <alignment horizontal="center" vertical="center"/>
    </xf>
    <xf numFmtId="0" fontId="3" fillId="0" borderId="1" xfId="0" applyFont="1" applyBorder="1" applyAlignment="1">
      <alignment horizontal="center" vertical="center"/>
    </xf>
    <xf numFmtId="0" fontId="3" fillId="0" borderId="3" xfId="0" applyFont="1" applyBorder="1" applyAlignment="1">
      <alignment horizontal="center" vertical="center"/>
    </xf>
    <xf numFmtId="0" fontId="4" fillId="0" borderId="37" xfId="0" applyFont="1" applyBorder="1" applyAlignment="1">
      <alignment horizontal="center" vertical="center"/>
    </xf>
    <xf numFmtId="0" fontId="4" fillId="0" borderId="38" xfId="0" applyFont="1" applyBorder="1" applyAlignment="1">
      <alignment horizontal="center" vertical="center"/>
    </xf>
    <xf numFmtId="0" fontId="4" fillId="0" borderId="39" xfId="0" applyFont="1" applyBorder="1" applyAlignment="1">
      <alignment horizontal="center" vertical="center"/>
    </xf>
    <xf numFmtId="0" fontId="4" fillId="0" borderId="40" xfId="0" applyFont="1" applyBorder="1" applyAlignment="1">
      <alignment horizontal="center" vertical="center"/>
    </xf>
    <xf numFmtId="0" fontId="4" fillId="0" borderId="41" xfId="0" applyFont="1" applyBorder="1" applyAlignment="1">
      <alignment horizontal="center" vertical="center"/>
    </xf>
    <xf numFmtId="0" fontId="4" fillId="0" borderId="42" xfId="0" applyFont="1" applyBorder="1" applyAlignment="1">
      <alignment horizontal="center" vertical="center"/>
    </xf>
    <xf numFmtId="0" fontId="4" fillId="0" borderId="11" xfId="0" applyFont="1" applyBorder="1" applyAlignment="1">
      <alignment horizontal="center" vertical="center"/>
    </xf>
    <xf numFmtId="0" fontId="4" fillId="0" borderId="14" xfId="0" applyFont="1" applyBorder="1" applyAlignment="1">
      <alignment horizontal="center" vertical="center"/>
    </xf>
    <xf numFmtId="0" fontId="4" fillId="0" borderId="26" xfId="0" applyFont="1" applyBorder="1" applyAlignment="1">
      <alignment horizontal="center" vertical="center"/>
    </xf>
    <xf numFmtId="49" fontId="3" fillId="0" borderId="6" xfId="0" applyNumberFormat="1" applyFont="1" applyBorder="1" applyAlignment="1">
      <alignment horizontal="center" vertical="center"/>
    </xf>
    <xf numFmtId="49" fontId="3" fillId="0" borderId="2"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4" fillId="0" borderId="53" xfId="0" applyFont="1" applyBorder="1" applyAlignment="1">
      <alignment horizontal="center" vertical="center" shrinkToFit="1"/>
    </xf>
    <xf numFmtId="0" fontId="4" fillId="0" borderId="54" xfId="0" applyFont="1" applyBorder="1" applyAlignment="1">
      <alignment horizontal="center" vertical="center" shrinkToFit="1"/>
    </xf>
    <xf numFmtId="0" fontId="4" fillId="0" borderId="52" xfId="0" applyFont="1" applyBorder="1" applyAlignment="1">
      <alignment horizontal="center" vertical="center" shrinkToFit="1"/>
    </xf>
    <xf numFmtId="0" fontId="4" fillId="0" borderId="56" xfId="0" applyFont="1" applyBorder="1" applyAlignment="1">
      <alignment horizontal="center" vertical="center" shrinkToFit="1"/>
    </xf>
    <xf numFmtId="0" fontId="4" fillId="0" borderId="57" xfId="0" applyFont="1" applyBorder="1" applyAlignment="1">
      <alignment horizontal="center" vertical="center" shrinkToFit="1"/>
    </xf>
    <xf numFmtId="0" fontId="4" fillId="0" borderId="55" xfId="0" applyFont="1" applyBorder="1" applyAlignment="1">
      <alignment horizontal="center" vertical="center" shrinkToFit="1"/>
    </xf>
    <xf numFmtId="0" fontId="3" fillId="0" borderId="0" xfId="0" applyFont="1" applyAlignment="1">
      <alignment horizontal="left" vertical="center" indent="1"/>
    </xf>
    <xf numFmtId="0" fontId="3" fillId="0" borderId="32" xfId="0" applyFont="1" applyBorder="1" applyAlignment="1">
      <alignment vertical="center"/>
    </xf>
    <xf numFmtId="0" fontId="3" fillId="0" borderId="0" xfId="0" applyFont="1" applyAlignment="1">
      <alignment horizontal="center" vertical="center"/>
    </xf>
    <xf numFmtId="0" fontId="8" fillId="0" borderId="52" xfId="0" applyFont="1" applyBorder="1" applyAlignment="1">
      <alignment horizontal="center" vertical="center" wrapText="1" shrinkToFit="1"/>
    </xf>
    <xf numFmtId="0" fontId="8" fillId="0" borderId="55" xfId="0" applyFont="1" applyBorder="1" applyAlignment="1">
      <alignment horizontal="center" vertical="center" wrapText="1" shrinkToFit="1"/>
    </xf>
    <xf numFmtId="0" fontId="8" fillId="0" borderId="0" xfId="0" applyFont="1" applyAlignment="1">
      <alignment vertical="center"/>
    </xf>
    <xf numFmtId="0" fontId="8" fillId="0" borderId="58" xfId="0" applyFont="1" applyBorder="1" applyAlignment="1">
      <alignment horizontal="center" vertical="center" wrapText="1" shrinkToFit="1"/>
    </xf>
    <xf numFmtId="0" fontId="4" fillId="0" borderId="59" xfId="0" applyFont="1" applyBorder="1" applyAlignment="1">
      <alignment horizontal="center" vertical="center" shrinkToFit="1"/>
    </xf>
    <xf numFmtId="0" fontId="4" fillId="0" borderId="60" xfId="0" applyFont="1" applyBorder="1" applyAlignment="1">
      <alignment horizontal="center" vertical="center" shrinkToFit="1"/>
    </xf>
    <xf numFmtId="0" fontId="4" fillId="0" borderId="58" xfId="0" applyFont="1" applyBorder="1" applyAlignment="1">
      <alignment horizontal="center" vertical="center" shrinkToFit="1"/>
    </xf>
    <xf numFmtId="0" fontId="3" fillId="0" borderId="61" xfId="0" applyFont="1" applyBorder="1" applyAlignment="1">
      <alignment vertical="center"/>
    </xf>
    <xf numFmtId="0" fontId="4" fillId="0" borderId="62" xfId="0" applyFont="1" applyBorder="1" applyAlignment="1">
      <alignment vertical="center"/>
    </xf>
    <xf numFmtId="0" fontId="3" fillId="0" borderId="63" xfId="0" applyFont="1" applyBorder="1" applyAlignment="1">
      <alignment vertical="center" shrinkToFit="1"/>
    </xf>
    <xf numFmtId="0" fontId="3" fillId="0" borderId="64" xfId="0" applyFont="1" applyBorder="1" applyAlignment="1">
      <alignment vertical="center" shrinkToFit="1"/>
    </xf>
    <xf numFmtId="0" fontId="3" fillId="0" borderId="62" xfId="0" applyFont="1" applyBorder="1" applyAlignment="1">
      <alignment vertical="center" shrinkToFit="1"/>
    </xf>
    <xf numFmtId="0" fontId="8" fillId="0" borderId="32" xfId="0" applyFont="1" applyBorder="1" applyAlignment="1">
      <alignment vertical="center"/>
    </xf>
    <xf numFmtId="0" fontId="10" fillId="0" borderId="0" xfId="0" applyFont="1" applyAlignment="1">
      <alignment vertical="center"/>
    </xf>
    <xf numFmtId="0" fontId="3" fillId="0" borderId="66" xfId="0" applyFont="1" applyBorder="1" applyAlignment="1">
      <alignment horizontal="center"/>
    </xf>
    <xf numFmtId="0" fontId="2" fillId="0" borderId="65" xfId="0" applyFont="1" applyBorder="1" applyAlignment="1">
      <alignment horizontal="center"/>
    </xf>
    <xf numFmtId="0" fontId="8" fillId="0" borderId="69" xfId="0" applyFont="1" applyBorder="1" applyAlignment="1">
      <alignment horizontal="center" vertical="center" wrapText="1" shrinkToFit="1"/>
    </xf>
    <xf numFmtId="0" fontId="4" fillId="0" borderId="5" xfId="0" applyFont="1" applyBorder="1" applyAlignment="1">
      <alignment horizontal="center" vertical="center" shrinkToFit="1"/>
    </xf>
    <xf numFmtId="0" fontId="4" fillId="0" borderId="73" xfId="0" applyFont="1" applyBorder="1" applyAlignment="1">
      <alignment horizontal="center" vertical="center" shrinkToFit="1"/>
    </xf>
    <xf numFmtId="0" fontId="4" fillId="0" borderId="6" xfId="0" applyFont="1" applyBorder="1" applyAlignment="1">
      <alignment horizontal="center" vertical="center" shrinkToFit="1"/>
    </xf>
    <xf numFmtId="0" fontId="4" fillId="0" borderId="1" xfId="0" applyFont="1" applyBorder="1" applyAlignment="1">
      <alignment horizontal="center" vertical="center" shrinkToFit="1"/>
    </xf>
    <xf numFmtId="0" fontId="4" fillId="0" borderId="74" xfId="0" applyFont="1" applyBorder="1" applyAlignment="1">
      <alignment horizontal="center" vertical="center" shrinkToFit="1"/>
    </xf>
    <xf numFmtId="0" fontId="4" fillId="0" borderId="2" xfId="0" applyFont="1" applyBorder="1" applyAlignment="1">
      <alignment horizontal="center" vertical="center" shrinkToFit="1"/>
    </xf>
    <xf numFmtId="0" fontId="4" fillId="0" borderId="3" xfId="0" applyFont="1" applyBorder="1" applyAlignment="1">
      <alignment horizontal="center" vertical="center" shrinkToFit="1"/>
    </xf>
    <xf numFmtId="0" fontId="4" fillId="0" borderId="72" xfId="0" applyFont="1" applyBorder="1" applyAlignment="1">
      <alignment horizontal="center" vertical="center" shrinkToFit="1"/>
    </xf>
    <xf numFmtId="0" fontId="4" fillId="0" borderId="4" xfId="0" applyFont="1" applyBorder="1" applyAlignment="1">
      <alignment horizontal="center" vertical="center" shrinkToFit="1"/>
    </xf>
    <xf numFmtId="56" fontId="8" fillId="0" borderId="3" xfId="0" applyNumberFormat="1" applyFont="1" applyBorder="1" applyAlignment="1">
      <alignment horizontal="center" vertical="center" shrinkToFit="1"/>
    </xf>
    <xf numFmtId="56" fontId="8" fillId="0" borderId="72" xfId="0" applyNumberFormat="1" applyFont="1" applyBorder="1" applyAlignment="1">
      <alignment horizontal="center" vertical="center" shrinkToFit="1"/>
    </xf>
    <xf numFmtId="56" fontId="8" fillId="0" borderId="4" xfId="0" applyNumberFormat="1" applyFont="1" applyBorder="1" applyAlignment="1">
      <alignment horizontal="center" vertical="center" shrinkToFit="1"/>
    </xf>
    <xf numFmtId="56" fontId="8" fillId="0" borderId="75" xfId="0" applyNumberFormat="1" applyFont="1" applyBorder="1" applyAlignment="1">
      <alignment horizontal="center" vertical="center" shrinkToFit="1"/>
    </xf>
    <xf numFmtId="56" fontId="8" fillId="0" borderId="76" xfId="0" applyNumberFormat="1" applyFont="1" applyBorder="1" applyAlignment="1">
      <alignment horizontal="center" vertical="center" shrinkToFit="1"/>
    </xf>
    <xf numFmtId="56" fontId="8" fillId="0" borderId="77" xfId="0" applyNumberFormat="1" applyFont="1" applyBorder="1" applyAlignment="1">
      <alignment horizontal="center" vertical="center" shrinkToFit="1"/>
    </xf>
    <xf numFmtId="0" fontId="0" fillId="0" borderId="32" xfId="0" applyBorder="1"/>
    <xf numFmtId="0" fontId="3" fillId="0" borderId="5" xfId="0" applyFont="1" applyBorder="1" applyAlignment="1" applyProtection="1">
      <alignment vertical="center"/>
      <protection locked="0"/>
    </xf>
    <xf numFmtId="0" fontId="3" fillId="0" borderId="6" xfId="0" applyFont="1" applyBorder="1" applyAlignment="1" applyProtection="1">
      <alignment vertical="center"/>
      <protection locked="0"/>
    </xf>
    <xf numFmtId="0" fontId="3" fillId="0" borderId="12" xfId="0" applyFont="1" applyBorder="1" applyAlignment="1" applyProtection="1">
      <alignment vertical="center"/>
      <protection locked="0"/>
    </xf>
    <xf numFmtId="0" fontId="3" fillId="0" borderId="15" xfId="0" applyFont="1" applyBorder="1" applyAlignment="1" applyProtection="1">
      <alignment vertical="center"/>
      <protection locked="0"/>
    </xf>
    <xf numFmtId="0" fontId="3" fillId="0" borderId="5" xfId="0" applyFont="1" applyBorder="1" applyAlignment="1" applyProtection="1">
      <alignment horizontal="center" vertical="center"/>
      <protection locked="0"/>
    </xf>
    <xf numFmtId="49" fontId="3" fillId="0" borderId="6" xfId="0" applyNumberFormat="1"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0" fontId="4" fillId="0" borderId="20" xfId="0" applyFont="1" applyBorder="1" applyAlignment="1" applyProtection="1">
      <alignment horizontal="center" vertical="center"/>
      <protection locked="0"/>
    </xf>
    <xf numFmtId="0" fontId="4" fillId="0" borderId="19" xfId="0" applyFont="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0" fontId="4" fillId="2" borderId="53" xfId="0" applyFont="1" applyFill="1" applyBorder="1" applyAlignment="1" applyProtection="1">
      <alignment horizontal="center" vertical="center" shrinkToFit="1"/>
      <protection locked="0"/>
    </xf>
    <xf numFmtId="0" fontId="4" fillId="2" borderId="56" xfId="0" applyFont="1" applyFill="1" applyBorder="1" applyAlignment="1" applyProtection="1">
      <alignment horizontal="center" vertical="center" shrinkToFit="1"/>
      <protection locked="0"/>
    </xf>
    <xf numFmtId="0" fontId="4" fillId="2" borderId="70" xfId="0" applyFont="1" applyFill="1" applyBorder="1" applyAlignment="1" applyProtection="1">
      <alignment horizontal="center" vertical="center" shrinkToFit="1"/>
      <protection locked="0"/>
    </xf>
    <xf numFmtId="0" fontId="4" fillId="0" borderId="5" xfId="0" applyFont="1" applyBorder="1" applyAlignment="1" applyProtection="1">
      <alignment horizontal="center" vertical="center" shrinkToFit="1"/>
      <protection locked="0"/>
    </xf>
    <xf numFmtId="0" fontId="4" fillId="0" borderId="73" xfId="0" applyFont="1" applyBorder="1" applyAlignment="1" applyProtection="1">
      <alignment horizontal="center" vertical="center" shrinkToFit="1"/>
      <protection locked="0"/>
    </xf>
    <xf numFmtId="0" fontId="4" fillId="0" borderId="6" xfId="0" applyFont="1" applyBorder="1" applyAlignment="1" applyProtection="1">
      <alignment horizontal="center" vertical="center" shrinkToFit="1"/>
      <protection locked="0"/>
    </xf>
    <xf numFmtId="0" fontId="3" fillId="0" borderId="63" xfId="0" applyFont="1" applyBorder="1" applyAlignment="1" applyProtection="1">
      <alignment vertical="center" shrinkToFit="1"/>
      <protection locked="0"/>
    </xf>
    <xf numFmtId="0" fontId="3" fillId="0" borderId="1" xfId="0" applyFont="1" applyBorder="1" applyAlignment="1" applyProtection="1">
      <alignment vertical="center"/>
      <protection locked="0"/>
    </xf>
    <xf numFmtId="0" fontId="3" fillId="0" borderId="2" xfId="0" applyFont="1" applyBorder="1" applyAlignment="1" applyProtection="1">
      <alignment vertical="center"/>
      <protection locked="0"/>
    </xf>
    <xf numFmtId="0" fontId="3" fillId="0" borderId="13" xfId="0" applyFont="1" applyBorder="1" applyAlignment="1" applyProtection="1">
      <alignment vertical="center"/>
      <protection locked="0"/>
    </xf>
    <xf numFmtId="0" fontId="3" fillId="0" borderId="16" xfId="0" applyFont="1" applyBorder="1" applyAlignment="1" applyProtection="1">
      <alignment vertical="center"/>
      <protection locked="0"/>
    </xf>
    <xf numFmtId="0" fontId="3" fillId="0" borderId="1" xfId="0" applyFont="1" applyBorder="1" applyAlignment="1" applyProtection="1">
      <alignment horizontal="center" vertical="center"/>
      <protection locked="0"/>
    </xf>
    <xf numFmtId="49" fontId="3" fillId="0" borderId="2" xfId="0" applyNumberFormat="1" applyFont="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4" fillId="0" borderId="22"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 xfId="0" applyFont="1" applyBorder="1" applyAlignment="1" applyProtection="1">
      <alignment horizontal="center" vertical="center"/>
      <protection locked="0"/>
    </xf>
    <xf numFmtId="0" fontId="4" fillId="2" borderId="54" xfId="0" applyFont="1" applyFill="1" applyBorder="1" applyAlignment="1" applyProtection="1">
      <alignment horizontal="center" vertical="center" shrinkToFit="1"/>
      <protection locked="0"/>
    </xf>
    <xf numFmtId="0" fontId="4" fillId="2" borderId="57" xfId="0" applyFont="1" applyFill="1" applyBorder="1" applyAlignment="1" applyProtection="1">
      <alignment horizontal="center" vertical="center" shrinkToFit="1"/>
      <protection locked="0"/>
    </xf>
    <xf numFmtId="0" fontId="4" fillId="2" borderId="71" xfId="0" applyFont="1" applyFill="1" applyBorder="1" applyAlignment="1" applyProtection="1">
      <alignment horizontal="center" vertical="center" shrinkToFit="1"/>
      <protection locked="0"/>
    </xf>
    <xf numFmtId="0" fontId="4" fillId="0" borderId="1" xfId="0" applyFont="1" applyBorder="1" applyAlignment="1" applyProtection="1">
      <alignment horizontal="center" vertical="center" shrinkToFit="1"/>
      <protection locked="0"/>
    </xf>
    <xf numFmtId="0" fontId="4" fillId="0" borderId="74" xfId="0" applyFont="1" applyBorder="1" applyAlignment="1" applyProtection="1">
      <alignment horizontal="center" vertical="center" shrinkToFit="1"/>
      <protection locked="0"/>
    </xf>
    <xf numFmtId="0" fontId="4" fillId="0" borderId="2" xfId="0" applyFont="1" applyBorder="1" applyAlignment="1" applyProtection="1">
      <alignment horizontal="center" vertical="center" shrinkToFit="1"/>
      <protection locked="0"/>
    </xf>
    <xf numFmtId="0" fontId="3" fillId="0" borderId="64" xfId="0" applyFont="1" applyBorder="1" applyAlignment="1" applyProtection="1">
      <alignment vertical="center" shrinkToFit="1"/>
      <protection locked="0"/>
    </xf>
    <xf numFmtId="0" fontId="4" fillId="0" borderId="37" xfId="0" applyFont="1" applyBorder="1" applyAlignment="1" applyProtection="1">
      <alignment horizontal="center" vertical="center"/>
      <protection locked="0"/>
    </xf>
    <xf numFmtId="0" fontId="4" fillId="0" borderId="38" xfId="0" applyFont="1" applyBorder="1" applyAlignment="1" applyProtection="1">
      <alignment horizontal="center" vertical="center"/>
      <protection locked="0"/>
    </xf>
    <xf numFmtId="0" fontId="4" fillId="0" borderId="39" xfId="0" applyFont="1" applyBorder="1" applyAlignment="1" applyProtection="1">
      <alignment horizontal="center" vertical="center"/>
      <protection locked="0"/>
    </xf>
    <xf numFmtId="0" fontId="4" fillId="0" borderId="40" xfId="0" applyFont="1" applyBorder="1" applyAlignment="1" applyProtection="1">
      <alignment horizontal="center" vertical="center"/>
      <protection locked="0"/>
    </xf>
    <xf numFmtId="0" fontId="4" fillId="0" borderId="41" xfId="0" applyFont="1" applyBorder="1" applyAlignment="1" applyProtection="1">
      <alignment horizontal="center" vertical="center"/>
      <protection locked="0"/>
    </xf>
    <xf numFmtId="0" fontId="4" fillId="0" borderId="42" xfId="0" applyFont="1" applyBorder="1" applyAlignment="1" applyProtection="1">
      <alignment horizontal="center" vertical="center"/>
      <protection locked="0"/>
    </xf>
    <xf numFmtId="0" fontId="3" fillId="0" borderId="3" xfId="0" applyFont="1" applyBorder="1" applyAlignment="1" applyProtection="1">
      <alignment vertical="center"/>
      <protection locked="0"/>
    </xf>
    <xf numFmtId="0" fontId="3" fillId="0" borderId="4" xfId="0" applyFont="1" applyBorder="1" applyAlignment="1" applyProtection="1">
      <alignment vertical="center"/>
      <protection locked="0"/>
    </xf>
    <xf numFmtId="0" fontId="3" fillId="0" borderId="11" xfId="0" applyFont="1" applyBorder="1" applyAlignment="1" applyProtection="1">
      <alignment vertical="center"/>
      <protection locked="0"/>
    </xf>
    <xf numFmtId="0" fontId="3" fillId="0" borderId="14" xfId="0" applyFont="1" applyBorder="1" applyAlignment="1" applyProtection="1">
      <alignment vertical="center"/>
      <protection locked="0"/>
    </xf>
    <xf numFmtId="0" fontId="3" fillId="0" borderId="3" xfId="0" applyFont="1" applyBorder="1" applyAlignment="1" applyProtection="1">
      <alignment horizontal="center" vertical="center"/>
      <protection locked="0"/>
    </xf>
    <xf numFmtId="49" fontId="3" fillId="0" borderId="4" xfId="0" applyNumberFormat="1"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0" fontId="4" fillId="0" borderId="24"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4" xfId="0" applyFont="1" applyBorder="1" applyAlignment="1" applyProtection="1">
      <alignment horizontal="center" vertical="center"/>
      <protection locked="0"/>
    </xf>
    <xf numFmtId="0" fontId="4" fillId="2" borderId="52" xfId="0" applyFont="1" applyFill="1" applyBorder="1" applyAlignment="1" applyProtection="1">
      <alignment horizontal="center" vertical="center" shrinkToFit="1"/>
      <protection locked="0"/>
    </xf>
    <xf numFmtId="0" fontId="4" fillId="2" borderId="55" xfId="0" applyFont="1" applyFill="1" applyBorder="1" applyAlignment="1" applyProtection="1">
      <alignment horizontal="center" vertical="center" shrinkToFit="1"/>
      <protection locked="0"/>
    </xf>
    <xf numFmtId="0" fontId="4" fillId="2" borderId="69" xfId="0" applyFont="1" applyFill="1" applyBorder="1" applyAlignment="1" applyProtection="1">
      <alignment horizontal="center" vertical="center" shrinkToFit="1"/>
      <protection locked="0"/>
    </xf>
    <xf numFmtId="0" fontId="4" fillId="0" borderId="3" xfId="0" applyFont="1" applyBorder="1" applyAlignment="1" applyProtection="1">
      <alignment horizontal="center" vertical="center" shrinkToFit="1"/>
      <protection locked="0"/>
    </xf>
    <xf numFmtId="0" fontId="4" fillId="0" borderId="72" xfId="0" applyFont="1" applyBorder="1" applyAlignment="1" applyProtection="1">
      <alignment horizontal="center" vertical="center" shrinkToFit="1"/>
      <protection locked="0"/>
    </xf>
    <xf numFmtId="0" fontId="4" fillId="0" borderId="4" xfId="0" applyFont="1" applyBorder="1" applyAlignment="1" applyProtection="1">
      <alignment horizontal="center" vertical="center" shrinkToFit="1"/>
      <protection locked="0"/>
    </xf>
    <xf numFmtId="0" fontId="3" fillId="0" borderId="62" xfId="0" applyFont="1" applyBorder="1" applyAlignment="1" applyProtection="1">
      <alignment vertical="center" shrinkToFit="1"/>
      <protection locked="0"/>
    </xf>
    <xf numFmtId="177" fontId="3" fillId="0" borderId="0" xfId="0" applyNumberFormat="1" applyFont="1" applyAlignment="1" applyProtection="1">
      <alignment horizontal="center" vertical="center"/>
      <protection locked="0"/>
    </xf>
    <xf numFmtId="176" fontId="3" fillId="0" borderId="0" xfId="0" applyNumberFormat="1" applyFont="1" applyAlignment="1" applyProtection="1">
      <alignment horizontal="center" vertical="center"/>
      <protection locked="0"/>
    </xf>
    <xf numFmtId="0" fontId="3" fillId="0" borderId="32" xfId="0" applyFont="1" applyBorder="1" applyAlignment="1" applyProtection="1">
      <alignment horizontal="left" vertical="center" indent="1"/>
      <protection locked="0"/>
    </xf>
    <xf numFmtId="0" fontId="3" fillId="0" borderId="33" xfId="0" applyFont="1" applyBorder="1" applyAlignment="1" applyProtection="1">
      <alignment horizontal="left" vertical="center" indent="1"/>
      <protection locked="0"/>
    </xf>
    <xf numFmtId="0" fontId="7" fillId="0" borderId="32" xfId="1" applyBorder="1" applyAlignment="1" applyProtection="1">
      <alignment horizontal="left" vertical="center" indent="1"/>
      <protection locked="0"/>
    </xf>
    <xf numFmtId="0" fontId="3" fillId="0" borderId="35" xfId="0" applyFont="1" applyBorder="1" applyAlignment="1" applyProtection="1">
      <alignment horizontal="center" vertical="center"/>
      <protection locked="0"/>
    </xf>
    <xf numFmtId="0" fontId="3" fillId="0" borderId="36" xfId="0" applyFont="1" applyBorder="1" applyAlignment="1" applyProtection="1">
      <alignment horizontal="center" vertical="center"/>
      <protection locked="0"/>
    </xf>
    <xf numFmtId="0" fontId="4" fillId="0" borderId="26" xfId="0" applyFont="1" applyBorder="1" applyAlignment="1">
      <alignment horizontal="center" vertical="center"/>
    </xf>
    <xf numFmtId="0" fontId="3" fillId="0" borderId="27" xfId="0" applyFont="1" applyBorder="1" applyAlignment="1">
      <alignment horizontal="center" vertical="center"/>
    </xf>
    <xf numFmtId="0" fontId="3" fillId="0" borderId="43" xfId="0" applyFont="1" applyBorder="1" applyAlignment="1" applyProtection="1">
      <alignment shrinkToFit="1"/>
      <protection locked="0"/>
    </xf>
    <xf numFmtId="0" fontId="3" fillId="0" borderId="44" xfId="0" applyFont="1" applyBorder="1" applyAlignment="1" applyProtection="1">
      <alignment shrinkToFit="1"/>
      <protection locked="0"/>
    </xf>
    <xf numFmtId="0" fontId="3" fillId="0" borderId="45" xfId="0" applyFont="1" applyBorder="1" applyAlignment="1" applyProtection="1">
      <alignment shrinkToFit="1"/>
      <protection locked="0"/>
    </xf>
    <xf numFmtId="0" fontId="4" fillId="0" borderId="7" xfId="0" applyFont="1" applyBorder="1" applyAlignment="1">
      <alignment horizontal="center" vertical="center" shrinkToFit="1"/>
    </xf>
    <xf numFmtId="0" fontId="4" fillId="0" borderId="18" xfId="0" applyFont="1" applyBorder="1" applyAlignment="1">
      <alignment horizontal="center" vertical="center" shrinkToFit="1"/>
    </xf>
    <xf numFmtId="0" fontId="3" fillId="0" borderId="17" xfId="0" applyFont="1" applyBorder="1" applyAlignment="1">
      <alignment horizontal="center" vertical="center" shrinkToFit="1"/>
    </xf>
    <xf numFmtId="178" fontId="11" fillId="0" borderId="67" xfId="0" applyNumberFormat="1" applyFont="1" applyBorder="1" applyAlignment="1" applyProtection="1">
      <alignment horizontal="center" vertical="center"/>
      <protection locked="0"/>
    </xf>
    <xf numFmtId="178" fontId="12" fillId="0" borderId="68" xfId="0" applyNumberFormat="1" applyFont="1" applyBorder="1" applyAlignment="1" applyProtection="1">
      <alignment horizontal="center" vertical="center"/>
      <protection locked="0"/>
    </xf>
    <xf numFmtId="0" fontId="3" fillId="0" borderId="7" xfId="0" applyFont="1" applyBorder="1" applyAlignment="1">
      <alignment horizontal="center" vertical="center" shrinkToFit="1"/>
    </xf>
    <xf numFmtId="0" fontId="0" fillId="0" borderId="18" xfId="0" applyBorder="1" applyAlignment="1">
      <alignment horizontal="center" vertical="center" shrinkToFit="1"/>
    </xf>
    <xf numFmtId="0" fontId="0" fillId="0" borderId="17" xfId="0" applyBorder="1" applyAlignment="1">
      <alignment horizontal="center" vertical="center" shrinkToFit="1"/>
    </xf>
    <xf numFmtId="0" fontId="2" fillId="0" borderId="7" xfId="0" applyFont="1" applyBorder="1" applyAlignment="1">
      <alignment horizontal="center" vertical="center" shrinkToFit="1"/>
    </xf>
    <xf numFmtId="0" fontId="13" fillId="0" borderId="18" xfId="0" applyFont="1" applyBorder="1" applyAlignment="1">
      <alignment horizontal="center" vertical="center" shrinkToFit="1"/>
    </xf>
    <xf numFmtId="0" fontId="13" fillId="0" borderId="17" xfId="0" applyFont="1" applyBorder="1" applyAlignment="1">
      <alignment horizontal="center" vertical="center" shrinkToFit="1"/>
    </xf>
    <xf numFmtId="179" fontId="11" fillId="0" borderId="78" xfId="0" applyNumberFormat="1" applyFont="1" applyBorder="1" applyAlignment="1" applyProtection="1">
      <alignment horizontal="center" vertical="center"/>
      <protection locked="0"/>
    </xf>
    <xf numFmtId="179" fontId="12" fillId="0" borderId="81" xfId="0" applyNumberFormat="1" applyFont="1" applyBorder="1" applyAlignment="1" applyProtection="1">
      <alignment horizontal="center" vertical="center"/>
      <protection locked="0"/>
    </xf>
    <xf numFmtId="179" fontId="11" fillId="0" borderId="79" xfId="0" applyNumberFormat="1" applyFont="1" applyBorder="1" applyAlignment="1" applyProtection="1">
      <alignment horizontal="center" vertical="center"/>
      <protection locked="0"/>
    </xf>
    <xf numFmtId="179" fontId="12" fillId="0" borderId="82" xfId="0" applyNumberFormat="1" applyFont="1" applyBorder="1" applyAlignment="1" applyProtection="1">
      <alignment horizontal="center" vertical="center"/>
      <protection locked="0"/>
    </xf>
    <xf numFmtId="179" fontId="11" fillId="0" borderId="80" xfId="0" applyNumberFormat="1" applyFont="1" applyBorder="1" applyAlignment="1" applyProtection="1">
      <alignment horizontal="center" vertical="center"/>
      <protection locked="0"/>
    </xf>
    <xf numFmtId="179" fontId="12" fillId="0" borderId="83" xfId="0" applyNumberFormat="1" applyFont="1" applyBorder="1" applyAlignment="1" applyProtection="1">
      <alignment horizontal="center" vertical="center"/>
      <protection locked="0"/>
    </xf>
    <xf numFmtId="0" fontId="3" fillId="0" borderId="46" xfId="0" applyFont="1" applyBorder="1" applyAlignment="1" applyProtection="1">
      <alignment shrinkToFit="1"/>
      <protection locked="0"/>
    </xf>
    <xf numFmtId="0" fontId="3" fillId="0" borderId="47" xfId="0" applyFont="1" applyBorder="1" applyAlignment="1" applyProtection="1">
      <alignment shrinkToFit="1"/>
      <protection locked="0"/>
    </xf>
    <xf numFmtId="0" fontId="3" fillId="0" borderId="48" xfId="0" applyFont="1" applyBorder="1" applyAlignment="1" applyProtection="1">
      <alignment shrinkToFit="1"/>
      <protection locked="0"/>
    </xf>
    <xf numFmtId="0" fontId="3" fillId="0" borderId="49" xfId="0" applyFont="1" applyBorder="1" applyAlignment="1" applyProtection="1">
      <alignment shrinkToFit="1"/>
      <protection locked="0"/>
    </xf>
    <xf numFmtId="0" fontId="3" fillId="0" borderId="50" xfId="0" applyFont="1" applyBorder="1" applyAlignment="1" applyProtection="1">
      <alignment shrinkToFit="1"/>
      <protection locked="0"/>
    </xf>
    <xf numFmtId="0" fontId="3" fillId="0" borderId="51" xfId="0" applyFont="1" applyBorder="1" applyAlignment="1" applyProtection="1">
      <alignment shrinkToFit="1"/>
      <protection locked="0"/>
    </xf>
    <xf numFmtId="0" fontId="9" fillId="0" borderId="0" xfId="0" applyFont="1" applyAlignment="1">
      <alignment horizontal="center" vertical="center"/>
    </xf>
    <xf numFmtId="0" fontId="4" fillId="0" borderId="7" xfId="0" applyFont="1" applyBorder="1" applyAlignment="1">
      <alignment horizontal="center" vertical="center"/>
    </xf>
    <xf numFmtId="0" fontId="4" fillId="0" borderId="18" xfId="0" applyFont="1" applyBorder="1" applyAlignment="1">
      <alignment horizontal="center" vertical="center"/>
    </xf>
    <xf numFmtId="0" fontId="4" fillId="0" borderId="17" xfId="0" applyFont="1" applyBorder="1" applyAlignment="1">
      <alignment horizontal="center" vertical="center"/>
    </xf>
    <xf numFmtId="0" fontId="4" fillId="0" borderId="26" xfId="0" applyFont="1" applyBorder="1" applyAlignment="1">
      <alignment horizontal="center" vertical="center" shrinkToFit="1"/>
    </xf>
    <xf numFmtId="0" fontId="3" fillId="0" borderId="27" xfId="0" applyFont="1" applyBorder="1" applyAlignment="1">
      <alignment horizontal="center" vertical="center" shrinkToFit="1"/>
    </xf>
    <xf numFmtId="0" fontId="3" fillId="0" borderId="28" xfId="0" applyFont="1" applyBorder="1" applyAlignment="1">
      <alignment vertical="center"/>
    </xf>
    <xf numFmtId="0" fontId="3" fillId="0" borderId="29" xfId="0" applyFont="1" applyBorder="1" applyAlignment="1">
      <alignment vertical="center"/>
    </xf>
    <xf numFmtId="0" fontId="3" fillId="0" borderId="31" xfId="0" applyFont="1" applyBorder="1" applyAlignment="1">
      <alignment vertical="center"/>
    </xf>
    <xf numFmtId="0" fontId="3" fillId="0" borderId="32" xfId="0" applyFont="1" applyBorder="1" applyAlignment="1">
      <alignment vertical="center"/>
    </xf>
    <xf numFmtId="0" fontId="3" fillId="0" borderId="34" xfId="0" applyFont="1" applyBorder="1" applyAlignment="1">
      <alignment vertical="center"/>
    </xf>
    <xf numFmtId="0" fontId="3" fillId="0" borderId="35" xfId="0" applyFont="1" applyBorder="1" applyAlignment="1">
      <alignment vertical="center"/>
    </xf>
    <xf numFmtId="0" fontId="3" fillId="0" borderId="29" xfId="0" applyFont="1" applyBorder="1" applyAlignment="1" applyProtection="1">
      <alignment horizontal="left" vertical="center" indent="1"/>
      <protection locked="0"/>
    </xf>
    <xf numFmtId="0" fontId="3" fillId="0" borderId="30" xfId="0" applyFont="1" applyBorder="1" applyAlignment="1" applyProtection="1">
      <alignment horizontal="left" vertical="center" indent="1"/>
      <protection locked="0"/>
    </xf>
    <xf numFmtId="0" fontId="3" fillId="0" borderId="32" xfId="0" applyFont="1" applyBorder="1" applyAlignment="1">
      <alignment horizontal="left" vertical="center" indent="1"/>
    </xf>
    <xf numFmtId="0" fontId="3" fillId="0" borderId="33" xfId="0" applyFont="1" applyBorder="1" applyAlignment="1">
      <alignment horizontal="left" vertical="center" indent="1"/>
    </xf>
    <xf numFmtId="0" fontId="5" fillId="0" borderId="0" xfId="0" applyFont="1" applyAlignment="1">
      <alignment horizontal="center" vertical="center"/>
    </xf>
    <xf numFmtId="0" fontId="3" fillId="0" borderId="29" xfId="0" applyFont="1" applyBorder="1" applyAlignment="1">
      <alignment horizontal="left" vertical="center" indent="1"/>
    </xf>
    <xf numFmtId="0" fontId="3" fillId="0" borderId="30" xfId="0" applyFont="1" applyBorder="1" applyAlignment="1">
      <alignment horizontal="left" vertical="center" indent="1"/>
    </xf>
    <xf numFmtId="0" fontId="7" fillId="0" borderId="32" xfId="1" applyBorder="1" applyAlignment="1">
      <alignment horizontal="left" vertical="center" indent="1"/>
    </xf>
    <xf numFmtId="0" fontId="3" fillId="0" borderId="35" xfId="0" applyFont="1" applyBorder="1" applyAlignment="1">
      <alignment horizontal="center" vertical="center"/>
    </xf>
    <xf numFmtId="0" fontId="3" fillId="0" borderId="36" xfId="0" applyFont="1" applyBorder="1" applyAlignment="1">
      <alignment horizontal="center" vertical="center"/>
    </xf>
    <xf numFmtId="0" fontId="3" fillId="0" borderId="49" xfId="0" applyFont="1" applyBorder="1" applyAlignment="1">
      <alignment shrinkToFit="1"/>
    </xf>
    <xf numFmtId="0" fontId="3" fillId="0" borderId="50" xfId="0" applyFont="1" applyBorder="1" applyAlignment="1">
      <alignment shrinkToFit="1"/>
    </xf>
    <xf numFmtId="0" fontId="3" fillId="0" borderId="51" xfId="0" applyFont="1" applyBorder="1" applyAlignment="1">
      <alignment shrinkToFit="1"/>
    </xf>
    <xf numFmtId="0" fontId="3" fillId="0" borderId="18" xfId="0" applyFont="1" applyBorder="1" applyAlignment="1">
      <alignment horizontal="center" vertical="center" shrinkToFit="1"/>
    </xf>
    <xf numFmtId="0" fontId="3" fillId="0" borderId="43" xfId="0" applyFont="1" applyBorder="1" applyAlignment="1">
      <alignment shrinkToFit="1"/>
    </xf>
    <xf numFmtId="0" fontId="3" fillId="0" borderId="44" xfId="0" applyFont="1" applyBorder="1" applyAlignment="1">
      <alignment shrinkToFit="1"/>
    </xf>
    <xf numFmtId="0" fontId="3" fillId="0" borderId="45" xfId="0" applyFont="1" applyBorder="1" applyAlignment="1">
      <alignment shrinkToFit="1"/>
    </xf>
    <xf numFmtId="0" fontId="3" fillId="0" borderId="46" xfId="0" applyFont="1" applyBorder="1" applyAlignment="1">
      <alignment shrinkToFit="1"/>
    </xf>
    <xf numFmtId="0" fontId="3" fillId="0" borderId="47" xfId="0" applyFont="1" applyBorder="1" applyAlignment="1">
      <alignment shrinkToFit="1"/>
    </xf>
    <xf numFmtId="0" fontId="3" fillId="0" borderId="48" xfId="0" applyFont="1" applyBorder="1" applyAlignment="1">
      <alignment shrinkToFit="1"/>
    </xf>
    <xf numFmtId="178" fontId="11" fillId="0" borderId="67" xfId="0" applyNumberFormat="1" applyFont="1" applyBorder="1" applyAlignment="1">
      <alignment horizontal="center" vertical="center"/>
    </xf>
    <xf numFmtId="178" fontId="12" fillId="0" borderId="68" xfId="0" applyNumberFormat="1" applyFont="1" applyBorder="1" applyAlignment="1">
      <alignment horizontal="center" vertical="center"/>
    </xf>
  </cellXfs>
  <cellStyles count="2">
    <cellStyle name="ハイパーリンク" xfId="1" builtinId="8"/>
    <cellStyle name="標準" xfId="0" builtinId="0"/>
  </cellStyles>
  <dxfs count="2">
    <dxf>
      <fill>
        <patternFill>
          <bgColor theme="0" tint="-0.24994659260841701"/>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shabaren@jbg.jp"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AL43"/>
  <sheetViews>
    <sheetView tabSelected="1" view="pageBreakPreview" zoomScaleNormal="100" zoomScaleSheetLayoutView="100" workbookViewId="0">
      <selection activeCell="O4" sqref="O4"/>
    </sheetView>
  </sheetViews>
  <sheetFormatPr defaultColWidth="9" defaultRowHeight="13" x14ac:dyDescent="0.2"/>
  <cols>
    <col min="1" max="1" width="3.08203125" style="1" customWidth="1"/>
    <col min="2" max="2" width="3.6640625" style="1" customWidth="1"/>
    <col min="3" max="6" width="11.9140625" style="1" customWidth="1"/>
    <col min="7" max="7" width="4" style="1" customWidth="1"/>
    <col min="8" max="8" width="9.08203125" style="1" customWidth="1"/>
    <col min="9" max="10" width="4.4140625" style="1" customWidth="1"/>
    <col min="11" max="11" width="3.08203125" style="1" bestFit="1" customWidth="1"/>
    <col min="12" max="12" width="4.9140625" style="1" bestFit="1" customWidth="1"/>
    <col min="13" max="13" width="3.08203125" style="1" bestFit="1" customWidth="1"/>
    <col min="14" max="14" width="4.9140625" style="1" bestFit="1" customWidth="1"/>
    <col min="15" max="15" width="11.9140625" style="1" customWidth="1"/>
    <col min="16" max="16" width="8.4140625" style="1" customWidth="1"/>
    <col min="17" max="17" width="11.9140625" style="1" customWidth="1"/>
    <col min="18" max="18" width="13" style="1" customWidth="1"/>
    <col min="19" max="21" width="5" style="1" customWidth="1"/>
    <col min="22" max="22" width="30.4140625" style="1" customWidth="1"/>
    <col min="23" max="23" width="9" style="1"/>
    <col min="24" max="24" width="5.1640625" style="1" hidden="1" customWidth="1"/>
    <col min="25" max="25" width="4.5" style="1" hidden="1" customWidth="1"/>
    <col min="26" max="26" width="2.5" style="1" hidden="1" customWidth="1"/>
    <col min="27" max="28" width="5.1640625" style="1" hidden="1" customWidth="1"/>
    <col min="29" max="29" width="2.5" style="1" hidden="1" customWidth="1"/>
    <col min="30" max="31" width="5.1640625" style="1" hidden="1" customWidth="1"/>
    <col min="32" max="32" width="4.08203125" style="1" hidden="1" customWidth="1"/>
    <col min="33" max="34" width="9" style="1" hidden="1" customWidth="1"/>
    <col min="35" max="35" width="5.1640625" style="1" hidden="1" customWidth="1"/>
    <col min="36" max="37" width="9" style="1" hidden="1" customWidth="1"/>
    <col min="38" max="38" width="13" style="1" hidden="1" customWidth="1"/>
    <col min="39" max="39" width="9" style="1" customWidth="1"/>
    <col min="40" max="16384" width="9" style="1"/>
  </cols>
  <sheetData>
    <row r="1" spans="2:38" ht="21.75" customHeight="1" x14ac:dyDescent="0.2">
      <c r="B1" s="186" t="s">
        <v>263</v>
      </c>
      <c r="C1" s="186"/>
      <c r="D1" s="186"/>
      <c r="E1" s="186"/>
      <c r="F1" s="186"/>
      <c r="G1" s="186"/>
      <c r="H1" s="186"/>
      <c r="I1" s="186"/>
      <c r="J1" s="186"/>
      <c r="K1" s="186"/>
      <c r="L1" s="186"/>
      <c r="M1" s="186"/>
      <c r="N1" s="186"/>
      <c r="O1" s="186"/>
      <c r="P1" s="186"/>
      <c r="Q1" s="186"/>
      <c r="R1" s="186"/>
      <c r="S1" s="186"/>
      <c r="T1" s="186"/>
      <c r="U1" s="186"/>
      <c r="V1" s="186"/>
    </row>
    <row r="2" spans="2:38" s="2" customFormat="1" ht="23.25" customHeight="1" thickBot="1" x14ac:dyDescent="0.6">
      <c r="B2" s="2" t="s">
        <v>264</v>
      </c>
      <c r="D2" s="151" t="s">
        <v>228</v>
      </c>
      <c r="E2" s="152" t="s">
        <v>229</v>
      </c>
    </row>
    <row r="3" spans="2:38" s="2" customFormat="1" ht="21" customHeight="1" x14ac:dyDescent="0.55000000000000004">
      <c r="B3" s="192" t="s">
        <v>0</v>
      </c>
      <c r="C3" s="193"/>
      <c r="D3" s="193"/>
      <c r="E3" s="198"/>
      <c r="F3" s="198"/>
      <c r="G3" s="198"/>
      <c r="H3" s="198"/>
      <c r="I3" s="198"/>
      <c r="J3" s="198"/>
      <c r="K3" s="198"/>
      <c r="L3" s="198"/>
      <c r="M3" s="198"/>
      <c r="N3" s="199"/>
      <c r="P3" s="74" t="str">
        <f>IF(COUNTA($I$12:$I$27)&lt;&gt;1, "！ 主将を1名決めてください。", "")</f>
        <v>！ 主将を1名決めてください。</v>
      </c>
    </row>
    <row r="4" spans="2:38" s="2" customFormat="1" ht="20.25" customHeight="1" x14ac:dyDescent="0.55000000000000004">
      <c r="B4" s="194" t="s">
        <v>4</v>
      </c>
      <c r="C4" s="195"/>
      <c r="D4" s="195"/>
      <c r="E4" s="153"/>
      <c r="F4" s="153"/>
      <c r="G4" s="153"/>
      <c r="H4" s="153"/>
      <c r="I4" s="153"/>
      <c r="J4" s="153"/>
      <c r="K4" s="153"/>
      <c r="L4" s="153"/>
      <c r="M4" s="153"/>
      <c r="N4" s="154"/>
      <c r="P4" s="74" t="str">
        <f>IF(OR(COUNTIF($J$12:$J$27,"○")&lt; 3,COUNTA($J$12:$J$27)&gt;8), "！ 選手は3名以上8名以下です。", "")</f>
        <v>！ 選手は3名以上8名以下です。</v>
      </c>
    </row>
    <row r="5" spans="2:38" s="2" customFormat="1" ht="20.25" customHeight="1" x14ac:dyDescent="0.55000000000000004">
      <c r="B5" s="194" t="s">
        <v>1</v>
      </c>
      <c r="C5" s="195"/>
      <c r="D5" s="195"/>
      <c r="E5" s="153"/>
      <c r="F5" s="153"/>
      <c r="G5" s="153"/>
      <c r="H5" s="153"/>
      <c r="I5" s="153"/>
      <c r="J5" s="153"/>
      <c r="K5" s="153"/>
      <c r="L5" s="153"/>
      <c r="M5" s="153"/>
      <c r="N5" s="154"/>
      <c r="P5" s="74" t="str">
        <f>IF(SUM($AE$12:$AE$27)&lt;2, "！ 馬匹担当役員を2名以上(1日1名以上)、指定してください。", "")</f>
        <v>！ 馬匹担当役員を2名以上(1日1名以上)、指定してください。</v>
      </c>
    </row>
    <row r="6" spans="2:38" s="2" customFormat="1" ht="20.25" customHeight="1" x14ac:dyDescent="0.55000000000000004">
      <c r="B6" s="194" t="s">
        <v>2</v>
      </c>
      <c r="C6" s="195"/>
      <c r="D6" s="195"/>
      <c r="E6" s="155"/>
      <c r="F6" s="153"/>
      <c r="G6" s="153"/>
      <c r="H6" s="153"/>
      <c r="I6" s="153"/>
      <c r="J6" s="153"/>
      <c r="K6" s="153"/>
      <c r="L6" s="153"/>
      <c r="M6" s="153"/>
      <c r="N6" s="154"/>
      <c r="P6" s="74" t="str">
        <f>IF(SUM($AB$12:$AB$27)&lt;2, "！ 大会役員として従事できる方を2名以上(1日1名以上)、指定してください。", "")</f>
        <v>！ 大会役員として従事できる方を2名以上(1日1名以上)、指定してください。</v>
      </c>
    </row>
    <row r="7" spans="2:38" s="2" customFormat="1" ht="20.25" customHeight="1" thickBot="1" x14ac:dyDescent="0.6">
      <c r="B7" s="196" t="s">
        <v>3</v>
      </c>
      <c r="C7" s="197"/>
      <c r="D7" s="197"/>
      <c r="E7" s="156" t="s">
        <v>262</v>
      </c>
      <c r="F7" s="156"/>
      <c r="G7" s="156"/>
      <c r="H7" s="156"/>
      <c r="I7" s="156"/>
      <c r="J7" s="156"/>
      <c r="K7" s="156"/>
      <c r="L7" s="156"/>
      <c r="M7" s="156"/>
      <c r="N7" s="157"/>
      <c r="P7" s="74" t="str">
        <f>IF(SUM($AG$12:$AG$27)&gt;0, "！ 役員情報を入力してください。", "")</f>
        <v/>
      </c>
    </row>
    <row r="8" spans="2:38" ht="15.75" customHeight="1" x14ac:dyDescent="0.2">
      <c r="O8" s="2"/>
      <c r="P8" s="74" t="str">
        <f>IF(SUM($Y$12:$Y$27)&gt;0, "！ 派遣役員と技術役員について、同じ日の重複はできません。。", "")</f>
        <v/>
      </c>
    </row>
    <row r="9" spans="2:38" ht="15.75" customHeight="1" thickBot="1" x14ac:dyDescent="0.25">
      <c r="B9" s="3" t="s">
        <v>28</v>
      </c>
      <c r="P9" s="1" t="str">
        <f>IF(SUM($X$12:$X$27)&gt;0, "！ 選手と派遣役員は兼任できません。", "")</f>
        <v/>
      </c>
    </row>
    <row r="10" spans="2:38" s="2" customFormat="1" ht="15.75" customHeight="1" x14ac:dyDescent="0.55000000000000004">
      <c r="B10" s="34"/>
      <c r="C10" s="187" t="s">
        <v>5</v>
      </c>
      <c r="D10" s="189"/>
      <c r="E10" s="187" t="s">
        <v>8</v>
      </c>
      <c r="F10" s="189"/>
      <c r="G10" s="187" t="s">
        <v>9</v>
      </c>
      <c r="H10" s="189"/>
      <c r="I10" s="187" t="s">
        <v>10</v>
      </c>
      <c r="J10" s="188"/>
      <c r="K10" s="188"/>
      <c r="L10" s="188"/>
      <c r="M10" s="188"/>
      <c r="N10" s="189"/>
      <c r="O10" s="163" t="s">
        <v>267</v>
      </c>
      <c r="P10" s="164"/>
      <c r="Q10" s="164"/>
      <c r="R10" s="165"/>
      <c r="S10" s="168" t="s">
        <v>243</v>
      </c>
      <c r="T10" s="169"/>
      <c r="U10" s="170"/>
      <c r="V10" s="68" t="s">
        <v>29</v>
      </c>
      <c r="Z10" s="59" t="s">
        <v>39</v>
      </c>
      <c r="AA10" s="59"/>
      <c r="AB10" s="59"/>
      <c r="AC10" s="59" t="s">
        <v>214</v>
      </c>
      <c r="AD10" s="59"/>
      <c r="AE10" s="59"/>
    </row>
    <row r="11" spans="2:38" s="2" customFormat="1" ht="24.75" customHeight="1" thickBot="1" x14ac:dyDescent="0.6">
      <c r="B11" s="35"/>
      <c r="C11" s="8" t="s">
        <v>6</v>
      </c>
      <c r="D11" s="9" t="s">
        <v>7</v>
      </c>
      <c r="E11" s="46" t="s">
        <v>45</v>
      </c>
      <c r="F11" s="47" t="s">
        <v>46</v>
      </c>
      <c r="G11" s="8" t="s">
        <v>44</v>
      </c>
      <c r="H11" s="9" t="s">
        <v>11</v>
      </c>
      <c r="I11" s="36" t="s">
        <v>12</v>
      </c>
      <c r="J11" s="48" t="s">
        <v>13</v>
      </c>
      <c r="K11" s="158" t="s">
        <v>265</v>
      </c>
      <c r="L11" s="159"/>
      <c r="M11" s="190" t="s">
        <v>266</v>
      </c>
      <c r="N11" s="191"/>
      <c r="O11" s="61" t="s">
        <v>101</v>
      </c>
      <c r="P11" s="62" t="s">
        <v>206</v>
      </c>
      <c r="Q11" s="62" t="s">
        <v>207</v>
      </c>
      <c r="R11" s="77" t="s">
        <v>111</v>
      </c>
      <c r="S11" s="87">
        <v>45308</v>
      </c>
      <c r="T11" s="88">
        <v>45309</v>
      </c>
      <c r="U11" s="89"/>
      <c r="V11" s="69" t="s">
        <v>222</v>
      </c>
      <c r="X11" s="63" t="s">
        <v>259</v>
      </c>
      <c r="Y11" s="63" t="s">
        <v>226</v>
      </c>
      <c r="Z11" s="73" t="s">
        <v>40</v>
      </c>
      <c r="AA11" s="73" t="s">
        <v>41</v>
      </c>
      <c r="AB11" s="73" t="s">
        <v>42</v>
      </c>
      <c r="AC11" s="73" t="s">
        <v>40</v>
      </c>
      <c r="AD11" s="73" t="s">
        <v>41</v>
      </c>
      <c r="AE11" s="73" t="s">
        <v>42</v>
      </c>
      <c r="AG11" s="59" t="s">
        <v>101</v>
      </c>
      <c r="AI11" s="59" t="s">
        <v>12</v>
      </c>
      <c r="AJ11" s="59" t="s">
        <v>13</v>
      </c>
      <c r="AK11" s="59" t="s">
        <v>27</v>
      </c>
      <c r="AL11" s="59" t="s">
        <v>214</v>
      </c>
    </row>
    <row r="12" spans="2:38" s="2" customFormat="1" ht="18.75" customHeight="1" x14ac:dyDescent="0.55000000000000004">
      <c r="B12" s="11">
        <v>1</v>
      </c>
      <c r="C12" s="94"/>
      <c r="D12" s="95"/>
      <c r="E12" s="96"/>
      <c r="F12" s="97"/>
      <c r="G12" s="98"/>
      <c r="H12" s="99"/>
      <c r="I12" s="100"/>
      <c r="J12" s="101"/>
      <c r="K12" s="101"/>
      <c r="L12" s="102"/>
      <c r="M12" s="101"/>
      <c r="N12" s="103"/>
      <c r="O12" s="104"/>
      <c r="P12" s="105"/>
      <c r="Q12" s="105"/>
      <c r="R12" s="106"/>
      <c r="S12" s="107"/>
      <c r="T12" s="108"/>
      <c r="U12" s="109"/>
      <c r="V12" s="110"/>
      <c r="X12" s="2">
        <f>IF(AND(J12="○",K12="○"),1,0)</f>
        <v>0</v>
      </c>
      <c r="Y12" s="2">
        <f>IF(AND(K12&lt;&gt;"", M12&lt;&gt;"",OR(L12=N12,AA12+AD12&gt;2)),1,0)</f>
        <v>0</v>
      </c>
      <c r="Z12" s="59">
        <f>IFERROR(VLOOKUP(K12,値!$C$2:$D$3,2,FALSE),0)</f>
        <v>0</v>
      </c>
      <c r="AA12" s="59">
        <f>IFERROR(VLOOKUP(L12,値!$F$2:$G$4,2,FALSE),0)</f>
        <v>0</v>
      </c>
      <c r="AB12" s="59">
        <f>Z12*AA12</f>
        <v>0</v>
      </c>
      <c r="AC12" s="59">
        <f>IFERROR(VLOOKUP(M12,値!$C$2:$D$3,2,FALSE),0)</f>
        <v>0</v>
      </c>
      <c r="AD12" s="59">
        <f>IFERROR(VLOOKUP(N12,値!$F$2:$G$4,2,FALSE),0)</f>
        <v>0</v>
      </c>
      <c r="AE12" s="59">
        <f>AC12*AD12</f>
        <v>0</v>
      </c>
      <c r="AG12" s="59">
        <f t="shared" ref="AG12:AG27" si="0">IF(AND(J12="",AB12+AE12&gt;0,OR(O12="",AND(P12="",R12=""))),1,0)</f>
        <v>0</v>
      </c>
      <c r="AI12" s="59" t="str">
        <f>IF(I12="○",$B12,"")</f>
        <v/>
      </c>
      <c r="AJ12" s="59" t="str">
        <f>IF(J12="○",$B12,"")</f>
        <v/>
      </c>
      <c r="AK12" s="59" t="str">
        <f>IF(K12="○",$B12,"")</f>
        <v/>
      </c>
      <c r="AL12" s="59" t="str">
        <f>IF(M12="○",$B12,"")</f>
        <v/>
      </c>
    </row>
    <row r="13" spans="2:38" s="2" customFormat="1" ht="18.75" customHeight="1" x14ac:dyDescent="0.55000000000000004">
      <c r="B13" s="12">
        <v>2</v>
      </c>
      <c r="C13" s="111"/>
      <c r="D13" s="112"/>
      <c r="E13" s="113"/>
      <c r="F13" s="114"/>
      <c r="G13" s="115"/>
      <c r="H13" s="116"/>
      <c r="I13" s="117"/>
      <c r="J13" s="118"/>
      <c r="K13" s="118"/>
      <c r="L13" s="119"/>
      <c r="M13" s="118"/>
      <c r="N13" s="120"/>
      <c r="O13" s="121"/>
      <c r="P13" s="122"/>
      <c r="Q13" s="122"/>
      <c r="R13" s="123"/>
      <c r="S13" s="124"/>
      <c r="T13" s="125"/>
      <c r="U13" s="126"/>
      <c r="V13" s="127"/>
      <c r="X13" s="2">
        <f t="shared" ref="X13:X27" si="1">IF(AND(J13="○",K13="○"),1,0)</f>
        <v>0</v>
      </c>
      <c r="Y13" s="2">
        <f t="shared" ref="Y13:Y27" si="2">IF(AND(K13&lt;&gt;"", M13&lt;&gt;"",OR(L13=N13,AA13+AD13&gt;2)),1,0)</f>
        <v>0</v>
      </c>
      <c r="Z13" s="59">
        <f>IFERROR(VLOOKUP(K13,値!$C$2:$D$3,2,FALSE),0)</f>
        <v>0</v>
      </c>
      <c r="AA13" s="59">
        <f>IFERROR(VLOOKUP(L13,値!$F$2:$G$4,2,FALSE),0)</f>
        <v>0</v>
      </c>
      <c r="AB13" s="59">
        <f t="shared" ref="AB13:AB27" si="3">Z13*AA13</f>
        <v>0</v>
      </c>
      <c r="AC13" s="59">
        <f>IFERROR(VLOOKUP(M13,値!$C$2:$D$3,2,FALSE),0)</f>
        <v>0</v>
      </c>
      <c r="AD13" s="59">
        <f>IFERROR(VLOOKUP(N13,値!$F$2:$G$4,2,FALSE),0)</f>
        <v>0</v>
      </c>
      <c r="AE13" s="59">
        <f t="shared" ref="AE13:AE27" si="4">AC13*AD13</f>
        <v>0</v>
      </c>
      <c r="AG13" s="59">
        <f t="shared" si="0"/>
        <v>0</v>
      </c>
      <c r="AI13" s="59" t="str">
        <f t="shared" ref="AI13:AK27" si="5">IF(I13="○",$B13,"")</f>
        <v/>
      </c>
      <c r="AJ13" s="59" t="str">
        <f t="shared" si="5"/>
        <v/>
      </c>
      <c r="AK13" s="59" t="str">
        <f t="shared" si="5"/>
        <v/>
      </c>
      <c r="AL13" s="59" t="str">
        <f t="shared" ref="AL13:AL27" si="6">IF(M13="○",$B13,"")</f>
        <v/>
      </c>
    </row>
    <row r="14" spans="2:38" s="2" customFormat="1" ht="18.75" customHeight="1" x14ac:dyDescent="0.55000000000000004">
      <c r="B14" s="12">
        <v>3</v>
      </c>
      <c r="C14" s="111"/>
      <c r="D14" s="112"/>
      <c r="E14" s="113"/>
      <c r="F14" s="114"/>
      <c r="G14" s="115"/>
      <c r="H14" s="116"/>
      <c r="I14" s="117"/>
      <c r="J14" s="118"/>
      <c r="K14" s="118"/>
      <c r="L14" s="119"/>
      <c r="M14" s="118"/>
      <c r="N14" s="120"/>
      <c r="O14" s="121"/>
      <c r="P14" s="122"/>
      <c r="Q14" s="122"/>
      <c r="R14" s="123"/>
      <c r="S14" s="124"/>
      <c r="T14" s="125"/>
      <c r="U14" s="126"/>
      <c r="V14" s="127"/>
      <c r="X14" s="2">
        <f t="shared" si="1"/>
        <v>0</v>
      </c>
      <c r="Y14" s="2">
        <f t="shared" si="2"/>
        <v>0</v>
      </c>
      <c r="Z14" s="59">
        <f>IFERROR(VLOOKUP(K14,値!$C$2:$D$3,2,FALSE),0)</f>
        <v>0</v>
      </c>
      <c r="AA14" s="59">
        <f>IFERROR(VLOOKUP(L14,値!$F$2:$G$4,2,FALSE),0)</f>
        <v>0</v>
      </c>
      <c r="AB14" s="59">
        <f t="shared" si="3"/>
        <v>0</v>
      </c>
      <c r="AC14" s="59">
        <f>IFERROR(VLOOKUP(M14,値!$C$2:$D$3,2,FALSE),0)</f>
        <v>0</v>
      </c>
      <c r="AD14" s="59">
        <f>IFERROR(VLOOKUP(N14,値!$F$2:$G$4,2,FALSE),0)</f>
        <v>0</v>
      </c>
      <c r="AE14" s="59">
        <f t="shared" si="4"/>
        <v>0</v>
      </c>
      <c r="AG14" s="59">
        <f t="shared" si="0"/>
        <v>0</v>
      </c>
      <c r="AI14" s="59" t="str">
        <f t="shared" si="5"/>
        <v/>
      </c>
      <c r="AJ14" s="59" t="str">
        <f t="shared" si="5"/>
        <v/>
      </c>
      <c r="AK14" s="59" t="str">
        <f t="shared" si="5"/>
        <v/>
      </c>
      <c r="AL14" s="59" t="str">
        <f t="shared" si="6"/>
        <v/>
      </c>
    </row>
    <row r="15" spans="2:38" s="2" customFormat="1" ht="18.75" customHeight="1" x14ac:dyDescent="0.55000000000000004">
      <c r="B15" s="12">
        <v>4</v>
      </c>
      <c r="C15" s="111"/>
      <c r="D15" s="112"/>
      <c r="E15" s="113"/>
      <c r="F15" s="114"/>
      <c r="G15" s="115"/>
      <c r="H15" s="116"/>
      <c r="I15" s="117"/>
      <c r="J15" s="118"/>
      <c r="K15" s="128"/>
      <c r="L15" s="129"/>
      <c r="M15" s="118"/>
      <c r="N15" s="120"/>
      <c r="O15" s="121"/>
      <c r="P15" s="122"/>
      <c r="Q15" s="122"/>
      <c r="R15" s="123"/>
      <c r="S15" s="124"/>
      <c r="T15" s="125"/>
      <c r="U15" s="126"/>
      <c r="V15" s="127"/>
      <c r="X15" s="2">
        <f t="shared" si="1"/>
        <v>0</v>
      </c>
      <c r="Y15" s="2">
        <f t="shared" si="2"/>
        <v>0</v>
      </c>
      <c r="Z15" s="59">
        <f>IFERROR(VLOOKUP(K15,値!$C$2:$D$3,2,FALSE),0)</f>
        <v>0</v>
      </c>
      <c r="AA15" s="59">
        <f>IFERROR(VLOOKUP(L15,値!$F$2:$G$4,2,FALSE),0)</f>
        <v>0</v>
      </c>
      <c r="AB15" s="59">
        <f t="shared" si="3"/>
        <v>0</v>
      </c>
      <c r="AC15" s="59">
        <f>IFERROR(VLOOKUP(M15,値!$C$2:$D$3,2,FALSE),0)</f>
        <v>0</v>
      </c>
      <c r="AD15" s="59">
        <f>IFERROR(VLOOKUP(N15,値!$F$2:$G$4,2,FALSE),0)</f>
        <v>0</v>
      </c>
      <c r="AE15" s="59">
        <f t="shared" si="4"/>
        <v>0</v>
      </c>
      <c r="AG15" s="59">
        <f t="shared" si="0"/>
        <v>0</v>
      </c>
      <c r="AI15" s="59" t="str">
        <f t="shared" si="5"/>
        <v/>
      </c>
      <c r="AJ15" s="59" t="str">
        <f t="shared" si="5"/>
        <v/>
      </c>
      <c r="AK15" s="59" t="str">
        <f t="shared" si="5"/>
        <v/>
      </c>
      <c r="AL15" s="59" t="str">
        <f t="shared" si="6"/>
        <v/>
      </c>
    </row>
    <row r="16" spans="2:38" s="2" customFormat="1" ht="18.75" customHeight="1" x14ac:dyDescent="0.55000000000000004">
      <c r="B16" s="12">
        <v>5</v>
      </c>
      <c r="C16" s="111"/>
      <c r="D16" s="112"/>
      <c r="E16" s="113"/>
      <c r="F16" s="114"/>
      <c r="G16" s="115"/>
      <c r="H16" s="116"/>
      <c r="I16" s="117"/>
      <c r="J16" s="118"/>
      <c r="K16" s="130"/>
      <c r="L16" s="131"/>
      <c r="M16" s="118"/>
      <c r="N16" s="120"/>
      <c r="O16" s="121"/>
      <c r="P16" s="122"/>
      <c r="Q16" s="122"/>
      <c r="R16" s="123"/>
      <c r="S16" s="124"/>
      <c r="T16" s="125"/>
      <c r="U16" s="126"/>
      <c r="V16" s="127"/>
      <c r="X16" s="2">
        <f t="shared" si="1"/>
        <v>0</v>
      </c>
      <c r="Y16" s="2">
        <f t="shared" si="2"/>
        <v>0</v>
      </c>
      <c r="Z16" s="59">
        <f>IFERROR(VLOOKUP(K16,値!$C$2:$D$3,2,FALSE),0)</f>
        <v>0</v>
      </c>
      <c r="AA16" s="59">
        <f>IFERROR(VLOOKUP(L16,値!$F$2:$G$4,2,FALSE),0)</f>
        <v>0</v>
      </c>
      <c r="AB16" s="59">
        <f t="shared" si="3"/>
        <v>0</v>
      </c>
      <c r="AC16" s="59">
        <f>IFERROR(VLOOKUP(M16,値!$C$2:$D$3,2,FALSE),0)</f>
        <v>0</v>
      </c>
      <c r="AD16" s="59">
        <f>IFERROR(VLOOKUP(N16,値!$F$2:$G$4,2,FALSE),0)</f>
        <v>0</v>
      </c>
      <c r="AE16" s="59">
        <f t="shared" si="4"/>
        <v>0</v>
      </c>
      <c r="AG16" s="59">
        <f t="shared" si="0"/>
        <v>0</v>
      </c>
      <c r="AI16" s="59" t="str">
        <f t="shared" si="5"/>
        <v/>
      </c>
      <c r="AJ16" s="59" t="str">
        <f t="shared" si="5"/>
        <v/>
      </c>
      <c r="AK16" s="59" t="str">
        <f t="shared" si="5"/>
        <v/>
      </c>
      <c r="AL16" s="59" t="str">
        <f t="shared" si="6"/>
        <v/>
      </c>
    </row>
    <row r="17" spans="2:38" s="2" customFormat="1" ht="18.75" customHeight="1" x14ac:dyDescent="0.55000000000000004">
      <c r="B17" s="12">
        <v>6</v>
      </c>
      <c r="C17" s="111"/>
      <c r="D17" s="112"/>
      <c r="E17" s="113"/>
      <c r="F17" s="114"/>
      <c r="G17" s="115"/>
      <c r="H17" s="116"/>
      <c r="I17" s="117"/>
      <c r="J17" s="118"/>
      <c r="K17" s="132"/>
      <c r="L17" s="133"/>
      <c r="M17" s="118"/>
      <c r="N17" s="120"/>
      <c r="O17" s="121"/>
      <c r="P17" s="122"/>
      <c r="Q17" s="122"/>
      <c r="R17" s="123"/>
      <c r="S17" s="124"/>
      <c r="T17" s="125"/>
      <c r="U17" s="126"/>
      <c r="V17" s="127"/>
      <c r="X17" s="2">
        <f t="shared" si="1"/>
        <v>0</v>
      </c>
      <c r="Y17" s="2">
        <f t="shared" si="2"/>
        <v>0</v>
      </c>
      <c r="Z17" s="59">
        <f>IFERROR(VLOOKUP(K17,値!$C$2:$D$3,2,FALSE),0)</f>
        <v>0</v>
      </c>
      <c r="AA17" s="59">
        <f>IFERROR(VLOOKUP(L17,値!$F$2:$G$4,2,FALSE),0)</f>
        <v>0</v>
      </c>
      <c r="AB17" s="59">
        <f t="shared" si="3"/>
        <v>0</v>
      </c>
      <c r="AC17" s="59">
        <f>IFERROR(VLOOKUP(M17,値!$C$2:$D$3,2,FALSE),0)</f>
        <v>0</v>
      </c>
      <c r="AD17" s="59">
        <f>IFERROR(VLOOKUP(N17,値!$F$2:$G$4,2,FALSE),0)</f>
        <v>0</v>
      </c>
      <c r="AE17" s="59">
        <f t="shared" si="4"/>
        <v>0</v>
      </c>
      <c r="AG17" s="59">
        <f t="shared" si="0"/>
        <v>0</v>
      </c>
      <c r="AI17" s="59" t="str">
        <f t="shared" si="5"/>
        <v/>
      </c>
      <c r="AJ17" s="59" t="str">
        <f t="shared" si="5"/>
        <v/>
      </c>
      <c r="AK17" s="59" t="str">
        <f t="shared" si="5"/>
        <v/>
      </c>
      <c r="AL17" s="59" t="str">
        <f t="shared" si="6"/>
        <v/>
      </c>
    </row>
    <row r="18" spans="2:38" s="2" customFormat="1" ht="18.75" customHeight="1" x14ac:dyDescent="0.55000000000000004">
      <c r="B18" s="12">
        <v>7</v>
      </c>
      <c r="C18" s="111"/>
      <c r="D18" s="112"/>
      <c r="E18" s="113"/>
      <c r="F18" s="114"/>
      <c r="G18" s="115"/>
      <c r="H18" s="116"/>
      <c r="I18" s="117"/>
      <c r="J18" s="118"/>
      <c r="K18" s="118"/>
      <c r="L18" s="119"/>
      <c r="M18" s="118"/>
      <c r="N18" s="120"/>
      <c r="O18" s="121"/>
      <c r="P18" s="122"/>
      <c r="Q18" s="122"/>
      <c r="R18" s="123"/>
      <c r="S18" s="124"/>
      <c r="T18" s="125"/>
      <c r="U18" s="126"/>
      <c r="V18" s="127"/>
      <c r="X18" s="2">
        <f t="shared" si="1"/>
        <v>0</v>
      </c>
      <c r="Y18" s="2">
        <f t="shared" si="2"/>
        <v>0</v>
      </c>
      <c r="Z18" s="59">
        <f>IFERROR(VLOOKUP(K18,値!$C$2:$D$3,2,FALSE),0)</f>
        <v>0</v>
      </c>
      <c r="AA18" s="59">
        <f>IFERROR(VLOOKUP(L18,値!$F$2:$G$4,2,FALSE),0)</f>
        <v>0</v>
      </c>
      <c r="AB18" s="59">
        <f t="shared" si="3"/>
        <v>0</v>
      </c>
      <c r="AC18" s="59">
        <f>IFERROR(VLOOKUP(M18,値!$C$2:$D$3,2,FALSE),0)</f>
        <v>0</v>
      </c>
      <c r="AD18" s="59">
        <f>IFERROR(VLOOKUP(N18,値!$F$2:$G$4,2,FALSE),0)</f>
        <v>0</v>
      </c>
      <c r="AE18" s="59">
        <f t="shared" si="4"/>
        <v>0</v>
      </c>
      <c r="AG18" s="59">
        <f t="shared" si="0"/>
        <v>0</v>
      </c>
      <c r="AI18" s="59" t="str">
        <f t="shared" si="5"/>
        <v/>
      </c>
      <c r="AJ18" s="59" t="str">
        <f t="shared" si="5"/>
        <v/>
      </c>
      <c r="AK18" s="59" t="str">
        <f t="shared" si="5"/>
        <v/>
      </c>
      <c r="AL18" s="59" t="str">
        <f t="shared" si="6"/>
        <v/>
      </c>
    </row>
    <row r="19" spans="2:38" s="2" customFormat="1" ht="18.75" customHeight="1" x14ac:dyDescent="0.55000000000000004">
      <c r="B19" s="12">
        <v>8</v>
      </c>
      <c r="C19" s="111"/>
      <c r="D19" s="112"/>
      <c r="E19" s="113"/>
      <c r="F19" s="114"/>
      <c r="G19" s="115"/>
      <c r="H19" s="116"/>
      <c r="I19" s="117"/>
      <c r="J19" s="118"/>
      <c r="K19" s="118"/>
      <c r="L19" s="119"/>
      <c r="M19" s="118"/>
      <c r="N19" s="120"/>
      <c r="O19" s="121"/>
      <c r="P19" s="122"/>
      <c r="Q19" s="122"/>
      <c r="R19" s="123"/>
      <c r="S19" s="124"/>
      <c r="T19" s="125"/>
      <c r="U19" s="126"/>
      <c r="V19" s="127"/>
      <c r="X19" s="2">
        <f t="shared" si="1"/>
        <v>0</v>
      </c>
      <c r="Y19" s="2">
        <f t="shared" si="2"/>
        <v>0</v>
      </c>
      <c r="Z19" s="59">
        <f>IFERROR(VLOOKUP(K19,値!$C$2:$D$3,2,FALSE),0)</f>
        <v>0</v>
      </c>
      <c r="AA19" s="59">
        <f>IFERROR(VLOOKUP(L19,値!$F$2:$G$4,2,FALSE),0)</f>
        <v>0</v>
      </c>
      <c r="AB19" s="59">
        <f t="shared" si="3"/>
        <v>0</v>
      </c>
      <c r="AC19" s="59">
        <f>IFERROR(VLOOKUP(M19,値!$C$2:$D$3,2,FALSE),0)</f>
        <v>0</v>
      </c>
      <c r="AD19" s="59">
        <f>IFERROR(VLOOKUP(N19,値!$F$2:$G$4,2,FALSE),0)</f>
        <v>0</v>
      </c>
      <c r="AE19" s="59">
        <f t="shared" si="4"/>
        <v>0</v>
      </c>
      <c r="AG19" s="59">
        <f t="shared" si="0"/>
        <v>0</v>
      </c>
      <c r="AI19" s="59" t="str">
        <f t="shared" si="5"/>
        <v/>
      </c>
      <c r="AJ19" s="59" t="str">
        <f t="shared" si="5"/>
        <v/>
      </c>
      <c r="AK19" s="59" t="str">
        <f t="shared" si="5"/>
        <v/>
      </c>
      <c r="AL19" s="59" t="str">
        <f t="shared" si="6"/>
        <v/>
      </c>
    </row>
    <row r="20" spans="2:38" s="2" customFormat="1" ht="18.75" customHeight="1" x14ac:dyDescent="0.55000000000000004">
      <c r="B20" s="12">
        <v>9</v>
      </c>
      <c r="C20" s="111"/>
      <c r="D20" s="112"/>
      <c r="E20" s="113"/>
      <c r="F20" s="114"/>
      <c r="G20" s="115"/>
      <c r="H20" s="116"/>
      <c r="I20" s="117"/>
      <c r="J20" s="118"/>
      <c r="K20" s="118"/>
      <c r="L20" s="119"/>
      <c r="M20" s="118"/>
      <c r="N20" s="120"/>
      <c r="O20" s="121"/>
      <c r="P20" s="122"/>
      <c r="Q20" s="122"/>
      <c r="R20" s="123"/>
      <c r="S20" s="124"/>
      <c r="T20" s="125"/>
      <c r="U20" s="126"/>
      <c r="V20" s="127"/>
      <c r="X20" s="2">
        <f t="shared" si="1"/>
        <v>0</v>
      </c>
      <c r="Y20" s="2">
        <f t="shared" si="2"/>
        <v>0</v>
      </c>
      <c r="Z20" s="59">
        <f>IFERROR(VLOOKUP(K20,値!$C$2:$D$3,2,FALSE),0)</f>
        <v>0</v>
      </c>
      <c r="AA20" s="59">
        <f>IFERROR(VLOOKUP(L20,値!$F$2:$G$4,2,FALSE),0)</f>
        <v>0</v>
      </c>
      <c r="AB20" s="59">
        <f t="shared" si="3"/>
        <v>0</v>
      </c>
      <c r="AC20" s="59">
        <f>IFERROR(VLOOKUP(M20,値!$C$2:$D$3,2,FALSE),0)</f>
        <v>0</v>
      </c>
      <c r="AD20" s="59">
        <f>IFERROR(VLOOKUP(N20,値!$F$2:$G$4,2,FALSE),0)</f>
        <v>0</v>
      </c>
      <c r="AE20" s="59">
        <f t="shared" si="4"/>
        <v>0</v>
      </c>
      <c r="AG20" s="59">
        <f t="shared" si="0"/>
        <v>0</v>
      </c>
      <c r="AI20" s="59" t="str">
        <f t="shared" si="5"/>
        <v/>
      </c>
      <c r="AJ20" s="59" t="str">
        <f t="shared" si="5"/>
        <v/>
      </c>
      <c r="AK20" s="59" t="str">
        <f t="shared" si="5"/>
        <v/>
      </c>
      <c r="AL20" s="59" t="str">
        <f t="shared" si="6"/>
        <v/>
      </c>
    </row>
    <row r="21" spans="2:38" s="2" customFormat="1" ht="18.75" customHeight="1" x14ac:dyDescent="0.55000000000000004">
      <c r="B21" s="12">
        <v>10</v>
      </c>
      <c r="C21" s="111"/>
      <c r="D21" s="112"/>
      <c r="E21" s="113"/>
      <c r="F21" s="114"/>
      <c r="G21" s="115"/>
      <c r="H21" s="116"/>
      <c r="I21" s="117"/>
      <c r="J21" s="118"/>
      <c r="K21" s="118"/>
      <c r="L21" s="119"/>
      <c r="M21" s="118"/>
      <c r="N21" s="120"/>
      <c r="O21" s="121"/>
      <c r="P21" s="122"/>
      <c r="Q21" s="122"/>
      <c r="R21" s="123"/>
      <c r="S21" s="124"/>
      <c r="T21" s="125"/>
      <c r="U21" s="126"/>
      <c r="V21" s="127"/>
      <c r="X21" s="2">
        <f t="shared" si="1"/>
        <v>0</v>
      </c>
      <c r="Y21" s="2">
        <f t="shared" si="2"/>
        <v>0</v>
      </c>
      <c r="Z21" s="59">
        <f>IFERROR(VLOOKUP(K21,値!$C$2:$D$3,2,FALSE),0)</f>
        <v>0</v>
      </c>
      <c r="AA21" s="59">
        <f>IFERROR(VLOOKUP(L21,値!$F$2:$G$4,2,FALSE),0)</f>
        <v>0</v>
      </c>
      <c r="AB21" s="59">
        <f t="shared" si="3"/>
        <v>0</v>
      </c>
      <c r="AC21" s="59">
        <f>IFERROR(VLOOKUP(M21,値!$C$2:$D$3,2,FALSE),0)</f>
        <v>0</v>
      </c>
      <c r="AD21" s="59">
        <f>IFERROR(VLOOKUP(N21,値!$F$2:$G$4,2,FALSE),0)</f>
        <v>0</v>
      </c>
      <c r="AE21" s="59">
        <f t="shared" si="4"/>
        <v>0</v>
      </c>
      <c r="AG21" s="59">
        <f t="shared" si="0"/>
        <v>0</v>
      </c>
      <c r="AI21" s="59" t="str">
        <f t="shared" si="5"/>
        <v/>
      </c>
      <c r="AJ21" s="59" t="str">
        <f t="shared" si="5"/>
        <v/>
      </c>
      <c r="AK21" s="59" t="str">
        <f t="shared" si="5"/>
        <v/>
      </c>
      <c r="AL21" s="59" t="str">
        <f t="shared" si="6"/>
        <v/>
      </c>
    </row>
    <row r="22" spans="2:38" s="2" customFormat="1" ht="18.75" customHeight="1" x14ac:dyDescent="0.55000000000000004">
      <c r="B22" s="12">
        <v>11</v>
      </c>
      <c r="C22" s="111"/>
      <c r="D22" s="112"/>
      <c r="E22" s="113"/>
      <c r="F22" s="114"/>
      <c r="G22" s="115"/>
      <c r="H22" s="116"/>
      <c r="I22" s="117"/>
      <c r="J22" s="118"/>
      <c r="K22" s="118"/>
      <c r="L22" s="119"/>
      <c r="M22" s="118"/>
      <c r="N22" s="120"/>
      <c r="O22" s="121"/>
      <c r="P22" s="122"/>
      <c r="Q22" s="122"/>
      <c r="R22" s="123"/>
      <c r="S22" s="124"/>
      <c r="T22" s="125"/>
      <c r="U22" s="126"/>
      <c r="V22" s="127"/>
      <c r="X22" s="2">
        <f t="shared" si="1"/>
        <v>0</v>
      </c>
      <c r="Y22" s="2">
        <f t="shared" si="2"/>
        <v>0</v>
      </c>
      <c r="Z22" s="59">
        <f>IFERROR(VLOOKUP(K22,値!$C$2:$D$3,2,FALSE),0)</f>
        <v>0</v>
      </c>
      <c r="AA22" s="59">
        <f>IFERROR(VLOOKUP(L22,値!$F$2:$G$4,2,FALSE),0)</f>
        <v>0</v>
      </c>
      <c r="AB22" s="59">
        <f t="shared" si="3"/>
        <v>0</v>
      </c>
      <c r="AC22" s="59">
        <f>IFERROR(VLOOKUP(M22,値!$C$2:$D$3,2,FALSE),0)</f>
        <v>0</v>
      </c>
      <c r="AD22" s="59">
        <f>IFERROR(VLOOKUP(N22,値!$F$2:$G$4,2,FALSE),0)</f>
        <v>0</v>
      </c>
      <c r="AE22" s="59">
        <f t="shared" si="4"/>
        <v>0</v>
      </c>
      <c r="AG22" s="59">
        <f t="shared" si="0"/>
        <v>0</v>
      </c>
      <c r="AI22" s="59" t="str">
        <f t="shared" si="5"/>
        <v/>
      </c>
      <c r="AJ22" s="59" t="str">
        <f t="shared" si="5"/>
        <v/>
      </c>
      <c r="AK22" s="59" t="str">
        <f t="shared" si="5"/>
        <v/>
      </c>
      <c r="AL22" s="59" t="str">
        <f t="shared" si="6"/>
        <v/>
      </c>
    </row>
    <row r="23" spans="2:38" s="2" customFormat="1" ht="18.75" customHeight="1" x14ac:dyDescent="0.55000000000000004">
      <c r="B23" s="12">
        <v>12</v>
      </c>
      <c r="C23" s="111"/>
      <c r="D23" s="112"/>
      <c r="E23" s="113"/>
      <c r="F23" s="114"/>
      <c r="G23" s="115"/>
      <c r="H23" s="116"/>
      <c r="I23" s="117"/>
      <c r="J23" s="118"/>
      <c r="K23" s="118"/>
      <c r="L23" s="119"/>
      <c r="M23" s="118"/>
      <c r="N23" s="120"/>
      <c r="O23" s="121"/>
      <c r="P23" s="122"/>
      <c r="Q23" s="122"/>
      <c r="R23" s="123"/>
      <c r="S23" s="124"/>
      <c r="T23" s="125"/>
      <c r="U23" s="126"/>
      <c r="V23" s="127"/>
      <c r="X23" s="2">
        <f t="shared" si="1"/>
        <v>0</v>
      </c>
      <c r="Y23" s="2">
        <f t="shared" si="2"/>
        <v>0</v>
      </c>
      <c r="Z23" s="59">
        <f>IFERROR(VLOOKUP(K23,値!$C$2:$D$3,2,FALSE),0)</f>
        <v>0</v>
      </c>
      <c r="AA23" s="59">
        <f>IFERROR(VLOOKUP(L23,値!$F$2:$G$4,2,FALSE),0)</f>
        <v>0</v>
      </c>
      <c r="AB23" s="59">
        <f t="shared" si="3"/>
        <v>0</v>
      </c>
      <c r="AC23" s="59">
        <f>IFERROR(VLOOKUP(M23,値!$C$2:$D$3,2,FALSE),0)</f>
        <v>0</v>
      </c>
      <c r="AD23" s="59">
        <f>IFERROR(VLOOKUP(N23,値!$F$2:$G$4,2,FALSE),0)</f>
        <v>0</v>
      </c>
      <c r="AE23" s="59">
        <f t="shared" si="4"/>
        <v>0</v>
      </c>
      <c r="AG23" s="59">
        <f t="shared" si="0"/>
        <v>0</v>
      </c>
      <c r="AI23" s="59" t="str">
        <f t="shared" si="5"/>
        <v/>
      </c>
      <c r="AJ23" s="59" t="str">
        <f t="shared" si="5"/>
        <v/>
      </c>
      <c r="AK23" s="59" t="str">
        <f t="shared" si="5"/>
        <v/>
      </c>
      <c r="AL23" s="59" t="str">
        <f t="shared" si="6"/>
        <v/>
      </c>
    </row>
    <row r="24" spans="2:38" s="2" customFormat="1" ht="18.75" customHeight="1" x14ac:dyDescent="0.55000000000000004">
      <c r="B24" s="12">
        <v>13</v>
      </c>
      <c r="C24" s="111"/>
      <c r="D24" s="112"/>
      <c r="E24" s="113"/>
      <c r="F24" s="114"/>
      <c r="G24" s="115"/>
      <c r="H24" s="116"/>
      <c r="I24" s="117"/>
      <c r="J24" s="118"/>
      <c r="K24" s="118"/>
      <c r="L24" s="119"/>
      <c r="M24" s="118"/>
      <c r="N24" s="120"/>
      <c r="O24" s="121"/>
      <c r="P24" s="122"/>
      <c r="Q24" s="122"/>
      <c r="R24" s="123"/>
      <c r="S24" s="124"/>
      <c r="T24" s="125"/>
      <c r="U24" s="126"/>
      <c r="V24" s="127"/>
      <c r="X24" s="2">
        <f t="shared" si="1"/>
        <v>0</v>
      </c>
      <c r="Y24" s="2">
        <f t="shared" si="2"/>
        <v>0</v>
      </c>
      <c r="Z24" s="59">
        <f>IFERROR(VLOOKUP(K24,値!$C$2:$D$3,2,FALSE),0)</f>
        <v>0</v>
      </c>
      <c r="AA24" s="59">
        <f>IFERROR(VLOOKUP(L24,値!$F$2:$G$4,2,FALSE),0)</f>
        <v>0</v>
      </c>
      <c r="AB24" s="59">
        <f t="shared" si="3"/>
        <v>0</v>
      </c>
      <c r="AC24" s="59">
        <f>IFERROR(VLOOKUP(M24,値!$C$2:$D$3,2,FALSE),0)</f>
        <v>0</v>
      </c>
      <c r="AD24" s="59">
        <f>IFERROR(VLOOKUP(N24,値!$F$2:$G$4,2,FALSE),0)</f>
        <v>0</v>
      </c>
      <c r="AE24" s="59">
        <f t="shared" si="4"/>
        <v>0</v>
      </c>
      <c r="AG24" s="59">
        <f t="shared" si="0"/>
        <v>0</v>
      </c>
      <c r="AI24" s="59" t="str">
        <f t="shared" si="5"/>
        <v/>
      </c>
      <c r="AJ24" s="59" t="str">
        <f t="shared" si="5"/>
        <v/>
      </c>
      <c r="AK24" s="59" t="str">
        <f t="shared" si="5"/>
        <v/>
      </c>
      <c r="AL24" s="59" t="str">
        <f t="shared" si="6"/>
        <v/>
      </c>
    </row>
    <row r="25" spans="2:38" s="2" customFormat="1" ht="18.75" customHeight="1" x14ac:dyDescent="0.55000000000000004">
      <c r="B25" s="12">
        <v>14</v>
      </c>
      <c r="C25" s="111"/>
      <c r="D25" s="112"/>
      <c r="E25" s="113"/>
      <c r="F25" s="114"/>
      <c r="G25" s="115"/>
      <c r="H25" s="116"/>
      <c r="I25" s="117"/>
      <c r="J25" s="118"/>
      <c r="K25" s="118"/>
      <c r="L25" s="119"/>
      <c r="M25" s="118"/>
      <c r="N25" s="120"/>
      <c r="O25" s="121"/>
      <c r="P25" s="122"/>
      <c r="Q25" s="122"/>
      <c r="R25" s="123"/>
      <c r="S25" s="124"/>
      <c r="T25" s="125"/>
      <c r="U25" s="126"/>
      <c r="V25" s="127"/>
      <c r="X25" s="2">
        <f t="shared" si="1"/>
        <v>0</v>
      </c>
      <c r="Y25" s="2">
        <f t="shared" si="2"/>
        <v>0</v>
      </c>
      <c r="Z25" s="59">
        <f>IFERROR(VLOOKUP(K25,値!$C$2:$D$3,2,FALSE),0)</f>
        <v>0</v>
      </c>
      <c r="AA25" s="59">
        <f>IFERROR(VLOOKUP(L25,値!$F$2:$G$4,2,FALSE),0)</f>
        <v>0</v>
      </c>
      <c r="AB25" s="59">
        <f t="shared" si="3"/>
        <v>0</v>
      </c>
      <c r="AC25" s="59">
        <f>IFERROR(VLOOKUP(M25,値!$C$2:$D$3,2,FALSE),0)</f>
        <v>0</v>
      </c>
      <c r="AD25" s="59">
        <f>IFERROR(VLOOKUP(N25,値!$F$2:$G$4,2,FALSE),0)</f>
        <v>0</v>
      </c>
      <c r="AE25" s="59">
        <f t="shared" si="4"/>
        <v>0</v>
      </c>
      <c r="AG25" s="59">
        <f t="shared" si="0"/>
        <v>0</v>
      </c>
      <c r="AI25" s="59" t="str">
        <f t="shared" si="5"/>
        <v/>
      </c>
      <c r="AJ25" s="59" t="str">
        <f t="shared" si="5"/>
        <v/>
      </c>
      <c r="AK25" s="59" t="str">
        <f t="shared" si="5"/>
        <v/>
      </c>
      <c r="AL25" s="59" t="str">
        <f t="shared" si="6"/>
        <v/>
      </c>
    </row>
    <row r="26" spans="2:38" s="2" customFormat="1" ht="18.75" customHeight="1" x14ac:dyDescent="0.55000000000000004">
      <c r="B26" s="12">
        <v>15</v>
      </c>
      <c r="C26" s="111"/>
      <c r="D26" s="112"/>
      <c r="E26" s="113"/>
      <c r="F26" s="114"/>
      <c r="G26" s="115"/>
      <c r="H26" s="116"/>
      <c r="I26" s="117"/>
      <c r="J26" s="118"/>
      <c r="K26" s="118"/>
      <c r="L26" s="119"/>
      <c r="M26" s="118"/>
      <c r="N26" s="120"/>
      <c r="O26" s="121"/>
      <c r="P26" s="122"/>
      <c r="Q26" s="122"/>
      <c r="R26" s="123"/>
      <c r="S26" s="124"/>
      <c r="T26" s="125"/>
      <c r="U26" s="126"/>
      <c r="V26" s="127"/>
      <c r="X26" s="2">
        <f t="shared" si="1"/>
        <v>0</v>
      </c>
      <c r="Y26" s="2">
        <f t="shared" si="2"/>
        <v>0</v>
      </c>
      <c r="Z26" s="59">
        <f>IFERROR(VLOOKUP(K26,値!$C$2:$D$3,2,FALSE),0)</f>
        <v>0</v>
      </c>
      <c r="AA26" s="59">
        <f>IFERROR(VLOOKUP(L26,値!$F$2:$G$4,2,FALSE),0)</f>
        <v>0</v>
      </c>
      <c r="AB26" s="59">
        <f t="shared" si="3"/>
        <v>0</v>
      </c>
      <c r="AC26" s="59">
        <f>IFERROR(VLOOKUP(M26,値!$C$2:$D$3,2,FALSE),0)</f>
        <v>0</v>
      </c>
      <c r="AD26" s="59">
        <f>IFERROR(VLOOKUP(N26,値!$F$2:$G$4,2,FALSE),0)</f>
        <v>0</v>
      </c>
      <c r="AE26" s="59">
        <f t="shared" si="4"/>
        <v>0</v>
      </c>
      <c r="AG26" s="59">
        <f t="shared" si="0"/>
        <v>0</v>
      </c>
      <c r="AI26" s="59" t="str">
        <f t="shared" si="5"/>
        <v/>
      </c>
      <c r="AJ26" s="59" t="str">
        <f t="shared" si="5"/>
        <v/>
      </c>
      <c r="AK26" s="59" t="str">
        <f t="shared" si="5"/>
        <v/>
      </c>
      <c r="AL26" s="59" t="str">
        <f t="shared" si="6"/>
        <v/>
      </c>
    </row>
    <row r="27" spans="2:38" s="2" customFormat="1" ht="18.75" customHeight="1" thickBot="1" x14ac:dyDescent="0.6">
      <c r="B27" s="13">
        <v>16</v>
      </c>
      <c r="C27" s="134"/>
      <c r="D27" s="135"/>
      <c r="E27" s="136"/>
      <c r="F27" s="137"/>
      <c r="G27" s="138"/>
      <c r="H27" s="139"/>
      <c r="I27" s="140"/>
      <c r="J27" s="141"/>
      <c r="K27" s="141"/>
      <c r="L27" s="142"/>
      <c r="M27" s="141"/>
      <c r="N27" s="143"/>
      <c r="O27" s="144"/>
      <c r="P27" s="145"/>
      <c r="Q27" s="145"/>
      <c r="R27" s="146"/>
      <c r="S27" s="147"/>
      <c r="T27" s="148"/>
      <c r="U27" s="149"/>
      <c r="V27" s="150"/>
      <c r="X27" s="2">
        <f t="shared" si="1"/>
        <v>0</v>
      </c>
      <c r="Y27" s="2">
        <f t="shared" si="2"/>
        <v>0</v>
      </c>
      <c r="Z27" s="59">
        <f>IFERROR(VLOOKUP(K27,値!$C$2:$D$3,2,FALSE),0)</f>
        <v>0</v>
      </c>
      <c r="AA27" s="59">
        <f>IFERROR(VLOOKUP(L27,値!$F$2:$G$4,2,FALSE),0)</f>
        <v>0</v>
      </c>
      <c r="AB27" s="59">
        <f t="shared" si="3"/>
        <v>0</v>
      </c>
      <c r="AC27" s="59">
        <f>IFERROR(VLOOKUP(M27,値!$C$2:$D$3,2,FALSE),0)</f>
        <v>0</v>
      </c>
      <c r="AD27" s="59">
        <f>IFERROR(VLOOKUP(N27,値!$F$2:$G$4,2,FALSE),0)</f>
        <v>0</v>
      </c>
      <c r="AE27" s="59">
        <f t="shared" si="4"/>
        <v>0</v>
      </c>
      <c r="AG27" s="59">
        <f t="shared" si="0"/>
        <v>0</v>
      </c>
      <c r="AI27" s="59" t="str">
        <f t="shared" si="5"/>
        <v/>
      </c>
      <c r="AJ27" s="59" t="str">
        <f t="shared" si="5"/>
        <v/>
      </c>
      <c r="AK27" s="59" t="str">
        <f t="shared" si="5"/>
        <v/>
      </c>
      <c r="AL27" s="59" t="str">
        <f t="shared" si="6"/>
        <v/>
      </c>
    </row>
    <row r="29" spans="2:38" ht="13.5" thickBot="1" x14ac:dyDescent="0.25">
      <c r="B29" s="10" t="s">
        <v>268</v>
      </c>
    </row>
    <row r="30" spans="2:38" ht="18" x14ac:dyDescent="0.2">
      <c r="B30" s="10" t="s">
        <v>269</v>
      </c>
      <c r="S30" s="171" t="s">
        <v>248</v>
      </c>
      <c r="T30" s="172"/>
      <c r="U30" s="173"/>
      <c r="V30" s="76" t="s">
        <v>241</v>
      </c>
    </row>
    <row r="31" spans="2:38" x14ac:dyDescent="0.2">
      <c r="B31" s="10" t="s">
        <v>270</v>
      </c>
      <c r="S31" s="90">
        <v>45307</v>
      </c>
      <c r="T31" s="91">
        <v>45308</v>
      </c>
      <c r="U31" s="92">
        <v>45309</v>
      </c>
      <c r="V31" s="75" t="s">
        <v>242</v>
      </c>
    </row>
    <row r="32" spans="2:38" x14ac:dyDescent="0.2">
      <c r="B32" s="10" t="s">
        <v>271</v>
      </c>
      <c r="S32" s="174"/>
      <c r="T32" s="176"/>
      <c r="U32" s="178"/>
      <c r="V32" s="166"/>
    </row>
    <row r="33" spans="2:22" ht="13.5" thickBot="1" x14ac:dyDescent="0.25">
      <c r="B33" s="10" t="s">
        <v>272</v>
      </c>
      <c r="S33" s="175"/>
      <c r="T33" s="177"/>
      <c r="U33" s="179"/>
      <c r="V33" s="167"/>
    </row>
    <row r="34" spans="2:22" x14ac:dyDescent="0.2">
      <c r="B34" s="10" t="s">
        <v>43</v>
      </c>
    </row>
    <row r="35" spans="2:22" x14ac:dyDescent="0.2">
      <c r="B35" s="10" t="s">
        <v>274</v>
      </c>
    </row>
    <row r="36" spans="2:22" x14ac:dyDescent="0.2">
      <c r="B36" s="10" t="s">
        <v>273</v>
      </c>
    </row>
    <row r="37" spans="2:22" x14ac:dyDescent="0.2">
      <c r="B37" s="10" t="s">
        <v>275</v>
      </c>
    </row>
    <row r="39" spans="2:22" ht="13.5" thickBot="1" x14ac:dyDescent="0.25">
      <c r="B39" s="1" t="s">
        <v>25</v>
      </c>
    </row>
    <row r="40" spans="2:22" ht="18" customHeight="1" x14ac:dyDescent="0.2">
      <c r="B40" s="160"/>
      <c r="C40" s="161"/>
      <c r="D40" s="161"/>
      <c r="E40" s="161"/>
      <c r="F40" s="161"/>
      <c r="G40" s="161"/>
      <c r="H40" s="161"/>
      <c r="I40" s="161"/>
      <c r="J40" s="161"/>
      <c r="K40" s="161"/>
      <c r="L40" s="161"/>
      <c r="M40" s="161"/>
      <c r="N40" s="161"/>
      <c r="O40" s="161"/>
      <c r="P40" s="161"/>
      <c r="Q40" s="161"/>
      <c r="R40" s="161"/>
      <c r="S40" s="161"/>
      <c r="T40" s="161"/>
      <c r="U40" s="161"/>
      <c r="V40" s="162"/>
    </row>
    <row r="41" spans="2:22" ht="18" customHeight="1" x14ac:dyDescent="0.2">
      <c r="B41" s="180"/>
      <c r="C41" s="181"/>
      <c r="D41" s="181"/>
      <c r="E41" s="181"/>
      <c r="F41" s="181"/>
      <c r="G41" s="181"/>
      <c r="H41" s="181"/>
      <c r="I41" s="181"/>
      <c r="J41" s="181"/>
      <c r="K41" s="181"/>
      <c r="L41" s="181"/>
      <c r="M41" s="181"/>
      <c r="N41" s="181"/>
      <c r="O41" s="181"/>
      <c r="P41" s="181"/>
      <c r="Q41" s="181"/>
      <c r="R41" s="181"/>
      <c r="S41" s="181"/>
      <c r="T41" s="181"/>
      <c r="U41" s="181"/>
      <c r="V41" s="182"/>
    </row>
    <row r="42" spans="2:22" ht="18" customHeight="1" x14ac:dyDescent="0.2">
      <c r="B42" s="180"/>
      <c r="C42" s="181"/>
      <c r="D42" s="181"/>
      <c r="E42" s="181"/>
      <c r="F42" s="181"/>
      <c r="G42" s="181"/>
      <c r="H42" s="181"/>
      <c r="I42" s="181"/>
      <c r="J42" s="181"/>
      <c r="K42" s="181"/>
      <c r="L42" s="181"/>
      <c r="M42" s="181"/>
      <c r="N42" s="181"/>
      <c r="O42" s="181"/>
      <c r="P42" s="181"/>
      <c r="Q42" s="181"/>
      <c r="R42" s="181"/>
      <c r="S42" s="181"/>
      <c r="T42" s="181"/>
      <c r="U42" s="181"/>
      <c r="V42" s="182"/>
    </row>
    <row r="43" spans="2:22" ht="18" customHeight="1" thickBot="1" x14ac:dyDescent="0.25">
      <c r="B43" s="183"/>
      <c r="C43" s="184"/>
      <c r="D43" s="184"/>
      <c r="E43" s="184"/>
      <c r="F43" s="184"/>
      <c r="G43" s="184"/>
      <c r="H43" s="184"/>
      <c r="I43" s="184"/>
      <c r="J43" s="184"/>
      <c r="K43" s="184"/>
      <c r="L43" s="184"/>
      <c r="M43" s="184"/>
      <c r="N43" s="184"/>
      <c r="O43" s="184"/>
      <c r="P43" s="184"/>
      <c r="Q43" s="184"/>
      <c r="R43" s="184"/>
      <c r="S43" s="184"/>
      <c r="T43" s="184"/>
      <c r="U43" s="184"/>
      <c r="V43" s="185"/>
    </row>
  </sheetData>
  <mergeCells count="28">
    <mergeCell ref="B42:V42"/>
    <mergeCell ref="B43:V43"/>
    <mergeCell ref="B1:V1"/>
    <mergeCell ref="I10:N10"/>
    <mergeCell ref="C10:D10"/>
    <mergeCell ref="E10:F10"/>
    <mergeCell ref="G10:H10"/>
    <mergeCell ref="B41:V41"/>
    <mergeCell ref="M11:N11"/>
    <mergeCell ref="B3:D3"/>
    <mergeCell ref="B4:D4"/>
    <mergeCell ref="B5:D5"/>
    <mergeCell ref="B6:D6"/>
    <mergeCell ref="B7:D7"/>
    <mergeCell ref="E3:N3"/>
    <mergeCell ref="E4:N4"/>
    <mergeCell ref="E5:N5"/>
    <mergeCell ref="E6:N6"/>
    <mergeCell ref="E7:N7"/>
    <mergeCell ref="K11:L11"/>
    <mergeCell ref="B40:V40"/>
    <mergeCell ref="O10:R10"/>
    <mergeCell ref="V32:V33"/>
    <mergeCell ref="S10:U10"/>
    <mergeCell ref="S30:U30"/>
    <mergeCell ref="S32:S33"/>
    <mergeCell ref="T32:T33"/>
    <mergeCell ref="U32:U33"/>
  </mergeCells>
  <phoneticPr fontId="1"/>
  <conditionalFormatting sqref="O12:R27">
    <cfRule type="expression" dxfId="1" priority="2">
      <formula>OR(AND($J12="",OR($K12="○",$M12="○")),$C12="")</formula>
    </cfRule>
  </conditionalFormatting>
  <dataValidations count="4">
    <dataValidation type="list" showInputMessage="1" showErrorMessage="1" sqref="D2" xr:uid="{00000000-0002-0000-0000-000000000000}">
      <formula1>"*,1,2,3,4,5,6,7,8,9,10,11,12"</formula1>
    </dataValidation>
    <dataValidation type="list" allowBlank="1" showInputMessage="1" sqref="E7:N7" xr:uid="{00000000-0002-0000-0000-000001000000}">
      <formula1>"要,不要"</formula1>
    </dataValidation>
    <dataValidation type="list" allowBlank="1" showInputMessage="1" showErrorMessage="1" sqref="S32:U33" xr:uid="{00000000-0002-0000-0000-000002000000}">
      <formula1>"0, 1, 2, 3"</formula1>
    </dataValidation>
    <dataValidation allowBlank="1" showInputMessage="1" sqref="P7" xr:uid="{00000000-0002-0000-0000-000003000000}"/>
  </dataValidations>
  <printOptions horizontalCentered="1"/>
  <pageMargins left="0.39370078740157483" right="0.31496062992125984" top="0.55118110236220474" bottom="0.55118110236220474" header="0.31496062992125984" footer="0.31496062992125984"/>
  <pageSetup paperSize="9" scale="66" orientation="landscape" horizontalDpi="90" verticalDpi="90" r:id="rId1"/>
  <ignoredErrors>
    <ignoredError sqref="AA12" formula="1"/>
  </ignoredErrors>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000-000004000000}">
          <x14:formula1>
            <xm:f>値!$E$2:$E$8</xm:f>
          </x14:formula1>
          <xm:sqref>G12:G27</xm:sqref>
        </x14:dataValidation>
        <x14:dataValidation type="list" allowBlank="1" showInputMessage="1" showErrorMessage="1" xr:uid="{00000000-0002-0000-0000-000005000000}">
          <x14:formula1>
            <xm:f>値!$F$2:$F$4</xm:f>
          </x14:formula1>
          <xm:sqref>L12:L27 N12:N27</xm:sqref>
        </x14:dataValidation>
        <x14:dataValidation type="list" allowBlank="1" showInputMessage="1" showErrorMessage="1" xr:uid="{00000000-0002-0000-0000-000006000000}">
          <x14:formula1>
            <xm:f>値!$C$2:$C$3</xm:f>
          </x14:formula1>
          <xm:sqref>M12:M27 I12:K27 S12:U27</xm:sqref>
        </x14:dataValidation>
        <x14:dataValidation type="list" allowBlank="1" showInputMessage="1" showErrorMessage="1" xr:uid="{00000000-0002-0000-0000-000007000000}">
          <x14:formula1>
            <xm:f>値!$I$2:$I$7</xm:f>
          </x14:formula1>
          <xm:sqref>O12:O27</xm:sqref>
        </x14:dataValidation>
        <x14:dataValidation type="list" allowBlank="1" showInputMessage="1" showErrorMessage="1" xr:uid="{00000000-0002-0000-0000-000008000000}">
          <x14:formula1>
            <xm:f>値!$M$2:$M$49</xm:f>
          </x14:formula1>
          <xm:sqref>P12:P27</xm:sqref>
        </x14:dataValidation>
        <x14:dataValidation type="list" allowBlank="1" showInputMessage="1" showErrorMessage="1" xr:uid="{00000000-0002-0000-0000-000009000000}">
          <x14:formula1>
            <xm:f>値!$A$2:$A$19</xm:f>
          </x14:formula1>
          <xm:sqref>E3:N3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B1:AL43"/>
  <sheetViews>
    <sheetView view="pageBreakPreview" topLeftCell="B7" zoomScale="112" zoomScaleNormal="100" zoomScaleSheetLayoutView="112" workbookViewId="0">
      <selection activeCell="B4" sqref="B4:D4"/>
    </sheetView>
  </sheetViews>
  <sheetFormatPr defaultColWidth="9" defaultRowHeight="13" x14ac:dyDescent="0.2"/>
  <cols>
    <col min="1" max="1" width="3.08203125" style="1" customWidth="1"/>
    <col min="2" max="2" width="3.6640625" style="1" customWidth="1"/>
    <col min="3" max="6" width="11.9140625" style="1" customWidth="1"/>
    <col min="7" max="7" width="4" style="1" customWidth="1"/>
    <col min="8" max="8" width="9.08203125" style="1" customWidth="1"/>
    <col min="9" max="10" width="4.4140625" style="1" customWidth="1"/>
    <col min="11" max="11" width="3.08203125" style="1" bestFit="1" customWidth="1"/>
    <col min="12" max="12" width="4.9140625" style="1" bestFit="1" customWidth="1"/>
    <col min="13" max="13" width="3.08203125" style="1" bestFit="1" customWidth="1"/>
    <col min="14" max="14" width="4.9140625" style="1" bestFit="1" customWidth="1"/>
    <col min="15" max="15" width="11.9140625" style="1" customWidth="1"/>
    <col min="16" max="16" width="8.4140625" style="1" customWidth="1"/>
    <col min="17" max="17" width="11.9140625" style="1" customWidth="1"/>
    <col min="18" max="18" width="13" style="1" customWidth="1"/>
    <col min="19" max="21" width="4.5" style="1" customWidth="1"/>
    <col min="22" max="22" width="30.4140625" style="1" customWidth="1"/>
    <col min="23" max="23" width="9" style="1"/>
    <col min="24" max="24" width="5.1640625" style="1" hidden="1" customWidth="1"/>
    <col min="25" max="25" width="4.5" style="1" hidden="1" customWidth="1"/>
    <col min="26" max="26" width="2.5" style="1" hidden="1" customWidth="1"/>
    <col min="27" max="28" width="5.1640625" style="1" hidden="1" customWidth="1"/>
    <col min="29" max="29" width="2.5" style="1" hidden="1" customWidth="1"/>
    <col min="30" max="31" width="5.1640625" style="1" hidden="1" customWidth="1"/>
    <col min="32" max="32" width="4.08203125" style="1" hidden="1" customWidth="1"/>
    <col min="33" max="34" width="0" style="1" hidden="1" customWidth="1"/>
    <col min="35" max="35" width="5.1640625" style="1" hidden="1" customWidth="1"/>
    <col min="36" max="38" width="0" style="1" hidden="1" customWidth="1"/>
    <col min="39" max="16384" width="9" style="1"/>
  </cols>
  <sheetData>
    <row r="1" spans="2:38" ht="21.75" customHeight="1" x14ac:dyDescent="0.2">
      <c r="B1" s="202" t="s">
        <v>230</v>
      </c>
      <c r="C1" s="202"/>
      <c r="D1" s="202"/>
      <c r="E1" s="202"/>
      <c r="F1" s="202"/>
      <c r="G1" s="202"/>
      <c r="H1" s="202"/>
      <c r="I1" s="202"/>
      <c r="J1" s="202"/>
      <c r="K1" s="202"/>
      <c r="L1" s="202"/>
      <c r="M1" s="202"/>
      <c r="N1" s="202"/>
      <c r="O1" s="202"/>
      <c r="P1" s="202"/>
      <c r="Q1" s="202"/>
      <c r="R1" s="202"/>
      <c r="S1" s="202"/>
      <c r="T1" s="202"/>
      <c r="U1" s="202"/>
      <c r="V1" s="202"/>
    </row>
    <row r="2" spans="2:38" s="2" customFormat="1" ht="23.25" customHeight="1" thickBot="1" x14ac:dyDescent="0.6">
      <c r="B2" s="2" t="s">
        <v>240</v>
      </c>
      <c r="D2" s="14" t="s">
        <v>209</v>
      </c>
      <c r="E2" s="15" t="s">
        <v>26</v>
      </c>
    </row>
    <row r="3" spans="2:38" s="2" customFormat="1" ht="21" customHeight="1" x14ac:dyDescent="0.55000000000000004">
      <c r="B3" s="192" t="s">
        <v>0</v>
      </c>
      <c r="C3" s="193"/>
      <c r="D3" s="193"/>
      <c r="E3" s="203" t="s">
        <v>212</v>
      </c>
      <c r="F3" s="203"/>
      <c r="G3" s="203"/>
      <c r="H3" s="203"/>
      <c r="I3" s="203"/>
      <c r="J3" s="203"/>
      <c r="K3" s="203"/>
      <c r="L3" s="203"/>
      <c r="M3" s="203"/>
      <c r="N3" s="204"/>
      <c r="O3" s="58"/>
      <c r="P3" s="74" t="str">
        <f>IF(COUNTA($I$12:$I$27)&lt;&gt;1, "！ 主将を1名決めてください。", "")</f>
        <v/>
      </c>
      <c r="Q3" s="58"/>
      <c r="R3" s="58"/>
    </row>
    <row r="4" spans="2:38" s="2" customFormat="1" ht="16.5" customHeight="1" x14ac:dyDescent="0.55000000000000004">
      <c r="B4" s="194" t="s">
        <v>4</v>
      </c>
      <c r="C4" s="195"/>
      <c r="D4" s="195"/>
      <c r="E4" s="200" t="s">
        <v>49</v>
      </c>
      <c r="F4" s="200"/>
      <c r="G4" s="200"/>
      <c r="H4" s="200"/>
      <c r="I4" s="200"/>
      <c r="J4" s="200"/>
      <c r="K4" s="200"/>
      <c r="L4" s="200"/>
      <c r="M4" s="200"/>
      <c r="N4" s="201"/>
      <c r="O4" s="58"/>
      <c r="P4" s="74" t="str">
        <f>IF(OR(COUNTIF($J$12:$J$27,"○")&lt; 3,COUNTA($J$12:$J$27)&gt;8), "！ 選手は3名以上8名以下です。", "")</f>
        <v/>
      </c>
      <c r="Q4" s="58"/>
      <c r="R4" s="58"/>
    </row>
    <row r="5" spans="2:38" s="2" customFormat="1" ht="16.5" customHeight="1" x14ac:dyDescent="0.55000000000000004">
      <c r="B5" s="194" t="s">
        <v>1</v>
      </c>
      <c r="C5" s="195"/>
      <c r="D5" s="195"/>
      <c r="E5" s="200" t="s">
        <v>50</v>
      </c>
      <c r="F5" s="200"/>
      <c r="G5" s="200"/>
      <c r="H5" s="200"/>
      <c r="I5" s="200"/>
      <c r="J5" s="200"/>
      <c r="K5" s="200"/>
      <c r="L5" s="200"/>
      <c r="M5" s="200"/>
      <c r="N5" s="201"/>
      <c r="O5" s="58"/>
      <c r="P5" s="74" t="str">
        <f>IF(SUM($AE$12:$AE$27)&lt;2, "！ 技術役員を2名以上(1日1名以上)、指定してください。", "")</f>
        <v/>
      </c>
      <c r="Q5" s="58"/>
      <c r="R5" s="58"/>
    </row>
    <row r="6" spans="2:38" s="2" customFormat="1" ht="16.5" customHeight="1" x14ac:dyDescent="0.55000000000000004">
      <c r="B6" s="194" t="s">
        <v>2</v>
      </c>
      <c r="C6" s="195"/>
      <c r="D6" s="195"/>
      <c r="E6" s="205" t="s">
        <v>48</v>
      </c>
      <c r="F6" s="200"/>
      <c r="G6" s="200"/>
      <c r="H6" s="200"/>
      <c r="I6" s="200"/>
      <c r="J6" s="200"/>
      <c r="K6" s="200"/>
      <c r="L6" s="200"/>
      <c r="M6" s="200"/>
      <c r="N6" s="201"/>
      <c r="O6" s="58"/>
      <c r="P6" s="74" t="str">
        <f>IF(SUM($AB$12:$AB$27)&lt;2, "！ 派遣役員として従事できる方を2名以上(1日1名以上)、指定してください。", "")</f>
        <v/>
      </c>
      <c r="Q6" s="58"/>
      <c r="R6" s="58"/>
    </row>
    <row r="7" spans="2:38" s="2" customFormat="1" ht="16.5" customHeight="1" thickBot="1" x14ac:dyDescent="0.6">
      <c r="B7" s="196" t="s">
        <v>3</v>
      </c>
      <c r="C7" s="197"/>
      <c r="D7" s="197"/>
      <c r="E7" s="206" t="s">
        <v>47</v>
      </c>
      <c r="F7" s="206"/>
      <c r="G7" s="206"/>
      <c r="H7" s="206"/>
      <c r="I7" s="206"/>
      <c r="J7" s="206"/>
      <c r="K7" s="206"/>
      <c r="L7" s="206"/>
      <c r="M7" s="206"/>
      <c r="N7" s="207"/>
      <c r="O7" s="60"/>
      <c r="P7" s="74" t="str">
        <f>IF(SUM($AG$12:$AG$27)&gt;0, "！ 役員情報を入力してください。", "")</f>
        <v/>
      </c>
      <c r="Q7" s="60"/>
      <c r="R7" s="60"/>
    </row>
    <row r="8" spans="2:38" ht="15.75" customHeight="1" x14ac:dyDescent="0.2">
      <c r="P8" s="74" t="str">
        <f>IF(SUM($Y$12:$Y$27)&gt;0, "！ 派遣役員と技術役員について、同じ日の重複はできません。。", "")</f>
        <v/>
      </c>
    </row>
    <row r="9" spans="2:38" ht="15.75" customHeight="1" thickBot="1" x14ac:dyDescent="0.25">
      <c r="B9" s="3" t="s">
        <v>28</v>
      </c>
      <c r="P9" s="1" t="str">
        <f>IF(SUM($X$12:$X$27)&gt;0, "！ 選手と派遣役員は兼任できません。", "")</f>
        <v/>
      </c>
    </row>
    <row r="10" spans="2:38" s="2" customFormat="1" ht="15.75" customHeight="1" x14ac:dyDescent="0.55000000000000004">
      <c r="B10" s="34"/>
      <c r="C10" s="187" t="s">
        <v>5</v>
      </c>
      <c r="D10" s="189"/>
      <c r="E10" s="187" t="s">
        <v>8</v>
      </c>
      <c r="F10" s="189"/>
      <c r="G10" s="187" t="s">
        <v>9</v>
      </c>
      <c r="H10" s="189"/>
      <c r="I10" s="187" t="s">
        <v>10</v>
      </c>
      <c r="J10" s="188"/>
      <c r="K10" s="188"/>
      <c r="L10" s="188"/>
      <c r="M10" s="188"/>
      <c r="N10" s="189"/>
      <c r="O10" s="163" t="s">
        <v>221</v>
      </c>
      <c r="P10" s="164"/>
      <c r="Q10" s="164"/>
      <c r="R10" s="211"/>
      <c r="S10" s="168" t="s">
        <v>243</v>
      </c>
      <c r="T10" s="169"/>
      <c r="U10" s="170"/>
      <c r="V10" s="68" t="s">
        <v>29</v>
      </c>
      <c r="Z10" s="59" t="s">
        <v>39</v>
      </c>
      <c r="AA10" s="59"/>
      <c r="AB10" s="59"/>
      <c r="AC10" s="59" t="s">
        <v>214</v>
      </c>
      <c r="AD10" s="59"/>
      <c r="AE10" s="59"/>
    </row>
    <row r="11" spans="2:38" s="2" customFormat="1" ht="24.75" customHeight="1" thickBot="1" x14ac:dyDescent="0.6">
      <c r="B11" s="35"/>
      <c r="C11" s="8" t="s">
        <v>6</v>
      </c>
      <c r="D11" s="9" t="s">
        <v>7</v>
      </c>
      <c r="E11" s="46" t="s">
        <v>45</v>
      </c>
      <c r="F11" s="47" t="s">
        <v>46</v>
      </c>
      <c r="G11" s="8" t="s">
        <v>44</v>
      </c>
      <c r="H11" s="9" t="s">
        <v>11</v>
      </c>
      <c r="I11" s="36" t="s">
        <v>12</v>
      </c>
      <c r="J11" s="48" t="s">
        <v>13</v>
      </c>
      <c r="K11" s="158" t="s">
        <v>27</v>
      </c>
      <c r="L11" s="159"/>
      <c r="M11" s="190" t="s">
        <v>214</v>
      </c>
      <c r="N11" s="191"/>
      <c r="O11" s="61" t="s">
        <v>101</v>
      </c>
      <c r="P11" s="62" t="s">
        <v>206</v>
      </c>
      <c r="Q11" s="62" t="s">
        <v>207</v>
      </c>
      <c r="R11" s="64" t="s">
        <v>111</v>
      </c>
      <c r="S11" s="87">
        <v>45308</v>
      </c>
      <c r="T11" s="88">
        <v>45309</v>
      </c>
      <c r="U11" s="89"/>
      <c r="V11" s="69" t="s">
        <v>30</v>
      </c>
      <c r="X11" s="63" t="s">
        <v>259</v>
      </c>
      <c r="Y11" s="63" t="s">
        <v>226</v>
      </c>
      <c r="Z11" s="73" t="s">
        <v>40</v>
      </c>
      <c r="AA11" s="73" t="s">
        <v>41</v>
      </c>
      <c r="AB11" s="73" t="s">
        <v>42</v>
      </c>
      <c r="AC11" s="73" t="s">
        <v>40</v>
      </c>
      <c r="AD11" s="73" t="s">
        <v>41</v>
      </c>
      <c r="AE11" s="73" t="s">
        <v>42</v>
      </c>
      <c r="AG11" s="59" t="s">
        <v>101</v>
      </c>
      <c r="AI11" s="59" t="s">
        <v>12</v>
      </c>
      <c r="AJ11" s="59" t="s">
        <v>13</v>
      </c>
      <c r="AK11" s="59" t="s">
        <v>27</v>
      </c>
      <c r="AL11" s="59" t="s">
        <v>214</v>
      </c>
    </row>
    <row r="12" spans="2:38" s="2" customFormat="1" ht="18" customHeight="1" x14ac:dyDescent="0.55000000000000004">
      <c r="B12" s="11">
        <v>1</v>
      </c>
      <c r="C12" s="16" t="s">
        <v>52</v>
      </c>
      <c r="D12" s="17" t="s">
        <v>53</v>
      </c>
      <c r="E12" s="18" t="s">
        <v>160</v>
      </c>
      <c r="F12" s="19" t="s">
        <v>161</v>
      </c>
      <c r="G12" s="37" t="s">
        <v>51</v>
      </c>
      <c r="H12" s="49" t="s">
        <v>162</v>
      </c>
      <c r="I12" s="4" t="s">
        <v>23</v>
      </c>
      <c r="J12" s="29"/>
      <c r="K12" s="29" t="s">
        <v>23</v>
      </c>
      <c r="L12" s="28" t="s">
        <v>21</v>
      </c>
      <c r="M12" s="29"/>
      <c r="N12" s="5"/>
      <c r="O12" s="52" t="s">
        <v>102</v>
      </c>
      <c r="P12" s="55" t="s">
        <v>124</v>
      </c>
      <c r="Q12" s="55" t="s">
        <v>200</v>
      </c>
      <c r="R12" s="65" t="s">
        <v>201</v>
      </c>
      <c r="S12" s="78"/>
      <c r="T12" s="79"/>
      <c r="U12" s="80"/>
      <c r="V12" s="70" t="s">
        <v>98</v>
      </c>
      <c r="X12" s="2">
        <f>IF(AND(J12="○",K12="○"),1,0)</f>
        <v>0</v>
      </c>
      <c r="Y12" s="2">
        <f t="shared" ref="Y12:Y27" si="0">IF(AND(K12&lt;&gt;"", M12&lt;&gt;"",OR(L12=N12,AA12+AD12&gt;2)),1,0)</f>
        <v>0</v>
      </c>
      <c r="Z12" s="59">
        <f>IFERROR(VLOOKUP(K12,値!$C$2:$D$3,2,FALSE),0)</f>
        <v>1</v>
      </c>
      <c r="AA12" s="59">
        <f>IFERROR(VLOOKUP(L12,値!$F$2:$G$4,2,FALSE),0)</f>
        <v>2</v>
      </c>
      <c r="AB12" s="59">
        <f>Z12*AA12</f>
        <v>2</v>
      </c>
      <c r="AC12" s="59">
        <f>IFERROR(VLOOKUP(M12,値!$C$2:$D$3,2,FALSE),0)</f>
        <v>0</v>
      </c>
      <c r="AD12" s="59">
        <f>IFERROR(VLOOKUP(N12,値!$F$2:$G$4,2,FALSE),0)</f>
        <v>0</v>
      </c>
      <c r="AE12" s="59">
        <f>AC12*AD12</f>
        <v>0</v>
      </c>
      <c r="AG12" s="59">
        <f t="shared" ref="AG12:AG27" si="1">IF(AND(J12="",AB12+AE12&gt;0,OR(O12="",AND(P12="",R12=""))),1,0)</f>
        <v>0</v>
      </c>
      <c r="AI12" s="59">
        <f>IF(I12="○",$B12,"")</f>
        <v>1</v>
      </c>
      <c r="AJ12" s="59" t="str">
        <f>IF(J12="○",$B12,"")</f>
        <v/>
      </c>
      <c r="AK12" s="59">
        <f>IF(K12="○",$B12,"")</f>
        <v>1</v>
      </c>
      <c r="AL12" s="59" t="str">
        <f>IF(M12="○",$B12,"")</f>
        <v/>
      </c>
    </row>
    <row r="13" spans="2:38" s="2" customFormat="1" ht="18" customHeight="1" x14ac:dyDescent="0.55000000000000004">
      <c r="B13" s="12">
        <v>2</v>
      </c>
      <c r="C13" s="20" t="s">
        <v>54</v>
      </c>
      <c r="D13" s="21" t="s">
        <v>55</v>
      </c>
      <c r="E13" s="22" t="s">
        <v>163</v>
      </c>
      <c r="F13" s="23" t="s">
        <v>164</v>
      </c>
      <c r="G13" s="38" t="s">
        <v>51</v>
      </c>
      <c r="H13" s="50" t="s">
        <v>79</v>
      </c>
      <c r="I13" s="6"/>
      <c r="J13" s="31"/>
      <c r="K13" s="31"/>
      <c r="L13" s="30"/>
      <c r="M13" s="31"/>
      <c r="N13" s="7"/>
      <c r="O13" s="53"/>
      <c r="P13" s="56"/>
      <c r="Q13" s="56"/>
      <c r="R13" s="66"/>
      <c r="S13" s="81"/>
      <c r="T13" s="82"/>
      <c r="U13" s="83"/>
      <c r="V13" s="71" t="s">
        <v>97</v>
      </c>
      <c r="X13" s="2">
        <f t="shared" ref="X13:X27" si="2">IF(AND(J13="○",K13="○"),1,0)</f>
        <v>0</v>
      </c>
      <c r="Y13" s="2">
        <f t="shared" si="0"/>
        <v>0</v>
      </c>
      <c r="Z13" s="59">
        <f>IFERROR(VLOOKUP(K13,値!$C$2:$D$3,2,FALSE),0)</f>
        <v>0</v>
      </c>
      <c r="AA13" s="59">
        <f>IFERROR(VLOOKUP(L13,値!$F$2:$G$4,2,FALSE),0)</f>
        <v>0</v>
      </c>
      <c r="AB13" s="59">
        <f t="shared" ref="AB13:AB27" si="3">Z13*AA13</f>
        <v>0</v>
      </c>
      <c r="AC13" s="59">
        <f>IFERROR(VLOOKUP(M13,値!$C$2:$D$3,2,FALSE),0)</f>
        <v>0</v>
      </c>
      <c r="AD13" s="59">
        <f>IFERROR(VLOOKUP(N13,値!$F$2:$G$4,2,FALSE),0)</f>
        <v>0</v>
      </c>
      <c r="AE13" s="59">
        <f t="shared" ref="AE13:AE27" si="4">AC13*AD13</f>
        <v>0</v>
      </c>
      <c r="AG13" s="59">
        <f t="shared" si="1"/>
        <v>0</v>
      </c>
      <c r="AI13" s="59" t="str">
        <f t="shared" ref="AI13:AK27" si="5">IF(I13="○",$B13,"")</f>
        <v/>
      </c>
      <c r="AJ13" s="59" t="str">
        <f t="shared" si="5"/>
        <v/>
      </c>
      <c r="AK13" s="59" t="str">
        <f t="shared" si="5"/>
        <v/>
      </c>
      <c r="AL13" s="59" t="str">
        <f t="shared" ref="AL13:AL27" si="6">IF(M13="○",$B13,"")</f>
        <v/>
      </c>
    </row>
    <row r="14" spans="2:38" s="2" customFormat="1" ht="18" customHeight="1" x14ac:dyDescent="0.55000000000000004">
      <c r="B14" s="12">
        <v>3</v>
      </c>
      <c r="C14" s="20" t="s">
        <v>56</v>
      </c>
      <c r="D14" s="21" t="s">
        <v>57</v>
      </c>
      <c r="E14" s="22" t="s">
        <v>165</v>
      </c>
      <c r="F14" s="23" t="s">
        <v>166</v>
      </c>
      <c r="G14" s="38" t="s">
        <v>51</v>
      </c>
      <c r="H14" s="50" t="s">
        <v>80</v>
      </c>
      <c r="I14" s="6"/>
      <c r="J14" s="31" t="s">
        <v>23</v>
      </c>
      <c r="K14" s="31"/>
      <c r="L14" s="30"/>
      <c r="M14" s="31" t="s">
        <v>23</v>
      </c>
      <c r="N14" s="7" t="s">
        <v>223</v>
      </c>
      <c r="O14" s="53"/>
      <c r="P14" s="56"/>
      <c r="Q14" s="56"/>
      <c r="R14" s="66"/>
      <c r="S14" s="81"/>
      <c r="T14" s="82"/>
      <c r="U14" s="83"/>
      <c r="V14" s="71"/>
      <c r="X14" s="2">
        <f t="shared" si="2"/>
        <v>0</v>
      </c>
      <c r="Y14" s="2">
        <f t="shared" si="0"/>
        <v>0</v>
      </c>
      <c r="Z14" s="59">
        <f>IFERROR(VLOOKUP(K14,値!$C$2:$D$3,2,FALSE),0)</f>
        <v>0</v>
      </c>
      <c r="AA14" s="59">
        <f>IFERROR(VLOOKUP(L14,値!$F$2:$G$4,2,FALSE),0)</f>
        <v>0</v>
      </c>
      <c r="AB14" s="59">
        <f t="shared" si="3"/>
        <v>0</v>
      </c>
      <c r="AC14" s="59">
        <f>IFERROR(VLOOKUP(M14,値!$C$2:$D$3,2,FALSE),0)</f>
        <v>1</v>
      </c>
      <c r="AD14" s="59">
        <f>IFERROR(VLOOKUP(N14,値!$F$2:$G$4,2,FALSE),0)</f>
        <v>0</v>
      </c>
      <c r="AE14" s="59">
        <f t="shared" si="4"/>
        <v>0</v>
      </c>
      <c r="AG14" s="59">
        <f t="shared" si="1"/>
        <v>0</v>
      </c>
      <c r="AI14" s="59" t="str">
        <f t="shared" si="5"/>
        <v/>
      </c>
      <c r="AJ14" s="59">
        <f t="shared" si="5"/>
        <v>3</v>
      </c>
      <c r="AK14" s="59" t="str">
        <f t="shared" si="5"/>
        <v/>
      </c>
      <c r="AL14" s="59">
        <f t="shared" si="6"/>
        <v>3</v>
      </c>
    </row>
    <row r="15" spans="2:38" s="2" customFormat="1" ht="18" customHeight="1" x14ac:dyDescent="0.55000000000000004">
      <c r="B15" s="12">
        <v>4</v>
      </c>
      <c r="C15" s="20" t="s">
        <v>58</v>
      </c>
      <c r="D15" s="21" t="s">
        <v>59</v>
      </c>
      <c r="E15" s="22" t="s">
        <v>167</v>
      </c>
      <c r="F15" s="23" t="s">
        <v>168</v>
      </c>
      <c r="G15" s="38" t="s">
        <v>51</v>
      </c>
      <c r="H15" s="50" t="s">
        <v>81</v>
      </c>
      <c r="I15" s="6"/>
      <c r="J15" s="31"/>
      <c r="K15" s="40"/>
      <c r="L15" s="41"/>
      <c r="M15" s="31"/>
      <c r="N15" s="7"/>
      <c r="O15" s="53"/>
      <c r="P15" s="56"/>
      <c r="Q15" s="56"/>
      <c r="R15" s="66"/>
      <c r="S15" s="81"/>
      <c r="T15" s="82"/>
      <c r="U15" s="83"/>
      <c r="V15" s="71" t="s">
        <v>197</v>
      </c>
      <c r="X15" s="2">
        <f t="shared" si="2"/>
        <v>0</v>
      </c>
      <c r="Y15" s="2">
        <f t="shared" si="0"/>
        <v>0</v>
      </c>
      <c r="Z15" s="59">
        <f>IFERROR(VLOOKUP(K15,値!$C$2:$D$3,2,FALSE),0)</f>
        <v>0</v>
      </c>
      <c r="AA15" s="59">
        <f>IFERROR(VLOOKUP(L15,値!$F$2:$G$4,2,FALSE),0)</f>
        <v>0</v>
      </c>
      <c r="AB15" s="59">
        <f t="shared" si="3"/>
        <v>0</v>
      </c>
      <c r="AC15" s="59">
        <f>IFERROR(VLOOKUP(M15,値!$C$2:$D$3,2,FALSE),0)</f>
        <v>0</v>
      </c>
      <c r="AD15" s="59">
        <f>IFERROR(VLOOKUP(N15,値!$F$2:$G$4,2,FALSE),0)</f>
        <v>0</v>
      </c>
      <c r="AE15" s="59">
        <f t="shared" si="4"/>
        <v>0</v>
      </c>
      <c r="AG15" s="59">
        <f t="shared" si="1"/>
        <v>0</v>
      </c>
      <c r="AI15" s="59" t="str">
        <f t="shared" si="5"/>
        <v/>
      </c>
      <c r="AJ15" s="59" t="str">
        <f t="shared" si="5"/>
        <v/>
      </c>
      <c r="AK15" s="59" t="str">
        <f t="shared" si="5"/>
        <v/>
      </c>
      <c r="AL15" s="59" t="str">
        <f t="shared" si="6"/>
        <v/>
      </c>
    </row>
    <row r="16" spans="2:38" s="2" customFormat="1" ht="18" customHeight="1" x14ac:dyDescent="0.55000000000000004">
      <c r="B16" s="12">
        <v>5</v>
      </c>
      <c r="C16" s="20" t="s">
        <v>60</v>
      </c>
      <c r="D16" s="21" t="s">
        <v>61</v>
      </c>
      <c r="E16" s="22" t="s">
        <v>169</v>
      </c>
      <c r="F16" s="23" t="s">
        <v>170</v>
      </c>
      <c r="G16" s="38" t="s">
        <v>51</v>
      </c>
      <c r="H16" s="50" t="s">
        <v>82</v>
      </c>
      <c r="I16" s="6"/>
      <c r="J16" s="31"/>
      <c r="K16" s="42" t="s">
        <v>23</v>
      </c>
      <c r="L16" s="43" t="s">
        <v>224</v>
      </c>
      <c r="M16" s="31" t="s">
        <v>23</v>
      </c>
      <c r="N16" s="7" t="s">
        <v>223</v>
      </c>
      <c r="O16" s="53" t="s">
        <v>104</v>
      </c>
      <c r="P16" s="56" t="s">
        <v>124</v>
      </c>
      <c r="Q16" s="56" t="s">
        <v>202</v>
      </c>
      <c r="R16" s="66" t="s">
        <v>203</v>
      </c>
      <c r="S16" s="81"/>
      <c r="T16" s="82" t="s">
        <v>23</v>
      </c>
      <c r="U16" s="83"/>
      <c r="V16" s="71" t="s">
        <v>198</v>
      </c>
      <c r="X16" s="2">
        <f t="shared" si="2"/>
        <v>0</v>
      </c>
      <c r="Y16" s="2">
        <f t="shared" si="0"/>
        <v>0</v>
      </c>
      <c r="Z16" s="59">
        <f>IFERROR(VLOOKUP(K16,値!$C$2:$D$3,2,FALSE),0)</f>
        <v>1</v>
      </c>
      <c r="AA16" s="59">
        <f>IFERROR(VLOOKUP(L16,値!$F$2:$G$4,2,FALSE),0)</f>
        <v>0</v>
      </c>
      <c r="AB16" s="59">
        <f t="shared" si="3"/>
        <v>0</v>
      </c>
      <c r="AC16" s="59">
        <f>IFERROR(VLOOKUP(M16,値!$C$2:$D$3,2,FALSE),0)</f>
        <v>1</v>
      </c>
      <c r="AD16" s="59">
        <f>IFERROR(VLOOKUP(N16,値!$F$2:$G$4,2,FALSE),0)</f>
        <v>0</v>
      </c>
      <c r="AE16" s="59">
        <f t="shared" si="4"/>
        <v>0</v>
      </c>
      <c r="AG16" s="59">
        <f t="shared" si="1"/>
        <v>0</v>
      </c>
      <c r="AI16" s="59" t="str">
        <f t="shared" si="5"/>
        <v/>
      </c>
      <c r="AJ16" s="59" t="str">
        <f t="shared" si="5"/>
        <v/>
      </c>
      <c r="AK16" s="59">
        <f t="shared" si="5"/>
        <v>5</v>
      </c>
      <c r="AL16" s="59">
        <f t="shared" si="6"/>
        <v>5</v>
      </c>
    </row>
    <row r="17" spans="2:38" s="2" customFormat="1" ht="18" customHeight="1" x14ac:dyDescent="0.55000000000000004">
      <c r="B17" s="12">
        <v>6</v>
      </c>
      <c r="C17" s="20" t="s">
        <v>76</v>
      </c>
      <c r="D17" s="21" t="s">
        <v>62</v>
      </c>
      <c r="E17" s="22" t="s">
        <v>76</v>
      </c>
      <c r="F17" s="23" t="s">
        <v>62</v>
      </c>
      <c r="G17" s="38" t="s">
        <v>51</v>
      </c>
      <c r="H17" s="50" t="s">
        <v>83</v>
      </c>
      <c r="I17" s="6"/>
      <c r="J17" s="31" t="s">
        <v>23</v>
      </c>
      <c r="K17" s="44"/>
      <c r="L17" s="45"/>
      <c r="M17" s="31"/>
      <c r="N17" s="7"/>
      <c r="O17" s="53"/>
      <c r="P17" s="56"/>
      <c r="Q17" s="56"/>
      <c r="R17" s="66"/>
      <c r="S17" s="81"/>
      <c r="T17" s="82"/>
      <c r="U17" s="83"/>
      <c r="V17" s="71"/>
      <c r="X17" s="2">
        <f t="shared" si="2"/>
        <v>0</v>
      </c>
      <c r="Y17" s="2">
        <f t="shared" si="0"/>
        <v>0</v>
      </c>
      <c r="Z17" s="59">
        <f>IFERROR(VLOOKUP(K17,値!$C$2:$D$3,2,FALSE),0)</f>
        <v>0</v>
      </c>
      <c r="AA17" s="59">
        <f>IFERROR(VLOOKUP(L17,値!$F$2:$G$4,2,FALSE),0)</f>
        <v>0</v>
      </c>
      <c r="AB17" s="59">
        <f t="shared" si="3"/>
        <v>0</v>
      </c>
      <c r="AC17" s="59">
        <f>IFERROR(VLOOKUP(M17,値!$C$2:$D$3,2,FALSE),0)</f>
        <v>0</v>
      </c>
      <c r="AD17" s="59">
        <f>IFERROR(VLOOKUP(N17,値!$F$2:$G$4,2,FALSE),0)</f>
        <v>0</v>
      </c>
      <c r="AE17" s="59">
        <f t="shared" si="4"/>
        <v>0</v>
      </c>
      <c r="AG17" s="59">
        <f t="shared" si="1"/>
        <v>0</v>
      </c>
      <c r="AI17" s="59" t="str">
        <f t="shared" si="5"/>
        <v/>
      </c>
      <c r="AJ17" s="59">
        <f t="shared" si="5"/>
        <v>6</v>
      </c>
      <c r="AK17" s="59" t="str">
        <f t="shared" si="5"/>
        <v/>
      </c>
      <c r="AL17" s="59" t="str">
        <f t="shared" si="6"/>
        <v/>
      </c>
    </row>
    <row r="18" spans="2:38" s="2" customFormat="1" ht="18" customHeight="1" x14ac:dyDescent="0.55000000000000004">
      <c r="B18" s="12">
        <v>7</v>
      </c>
      <c r="C18" s="20" t="s">
        <v>77</v>
      </c>
      <c r="D18" s="21" t="s">
        <v>63</v>
      </c>
      <c r="E18" s="22" t="s">
        <v>77</v>
      </c>
      <c r="F18" s="23" t="s">
        <v>63</v>
      </c>
      <c r="G18" s="38" t="s">
        <v>51</v>
      </c>
      <c r="H18" s="50" t="s">
        <v>84</v>
      </c>
      <c r="I18" s="6"/>
      <c r="J18" s="31" t="s">
        <v>23</v>
      </c>
      <c r="K18" s="31"/>
      <c r="L18" s="30"/>
      <c r="M18" s="31" t="s">
        <v>23</v>
      </c>
      <c r="N18" s="7" t="s">
        <v>21</v>
      </c>
      <c r="O18" s="53"/>
      <c r="P18" s="56"/>
      <c r="Q18" s="56"/>
      <c r="R18" s="66"/>
      <c r="S18" s="81"/>
      <c r="T18" s="82"/>
      <c r="U18" s="83"/>
      <c r="V18" s="71"/>
      <c r="X18" s="2">
        <f t="shared" si="2"/>
        <v>0</v>
      </c>
      <c r="Y18" s="2">
        <f t="shared" si="0"/>
        <v>0</v>
      </c>
      <c r="Z18" s="59">
        <f>IFERROR(VLOOKUP(K18,値!$C$2:$D$3,2,FALSE),0)</f>
        <v>0</v>
      </c>
      <c r="AA18" s="59">
        <f>IFERROR(VLOOKUP(L18,値!$F$2:$G$4,2,FALSE),0)</f>
        <v>0</v>
      </c>
      <c r="AB18" s="59">
        <f t="shared" si="3"/>
        <v>0</v>
      </c>
      <c r="AC18" s="59">
        <f>IFERROR(VLOOKUP(M18,値!$C$2:$D$3,2,FALSE),0)</f>
        <v>1</v>
      </c>
      <c r="AD18" s="59">
        <f>IFERROR(VLOOKUP(N18,値!$F$2:$G$4,2,FALSE),0)</f>
        <v>2</v>
      </c>
      <c r="AE18" s="59">
        <f t="shared" si="4"/>
        <v>2</v>
      </c>
      <c r="AG18" s="59">
        <f t="shared" si="1"/>
        <v>0</v>
      </c>
      <c r="AI18" s="59" t="str">
        <f t="shared" si="5"/>
        <v/>
      </c>
      <c r="AJ18" s="59">
        <f t="shared" si="5"/>
        <v>7</v>
      </c>
      <c r="AK18" s="59" t="str">
        <f t="shared" si="5"/>
        <v/>
      </c>
      <c r="AL18" s="59">
        <f t="shared" si="6"/>
        <v>7</v>
      </c>
    </row>
    <row r="19" spans="2:38" s="2" customFormat="1" ht="18" customHeight="1" x14ac:dyDescent="0.55000000000000004">
      <c r="B19" s="12">
        <v>8</v>
      </c>
      <c r="C19" s="20" t="s">
        <v>64</v>
      </c>
      <c r="D19" s="21" t="s">
        <v>65</v>
      </c>
      <c r="E19" s="22" t="s">
        <v>171</v>
      </c>
      <c r="F19" s="23" t="s">
        <v>172</v>
      </c>
      <c r="G19" s="38" t="s">
        <v>51</v>
      </c>
      <c r="H19" s="50" t="s">
        <v>85</v>
      </c>
      <c r="I19" s="6"/>
      <c r="J19" s="31"/>
      <c r="K19" s="31"/>
      <c r="L19" s="30"/>
      <c r="M19" s="31"/>
      <c r="N19" s="7"/>
      <c r="O19" s="53"/>
      <c r="P19" s="56"/>
      <c r="Q19" s="56"/>
      <c r="R19" s="66"/>
      <c r="S19" s="81"/>
      <c r="T19" s="82"/>
      <c r="U19" s="83"/>
      <c r="V19" s="71" t="s">
        <v>246</v>
      </c>
      <c r="X19" s="2">
        <f t="shared" si="2"/>
        <v>0</v>
      </c>
      <c r="Y19" s="2">
        <f t="shared" si="0"/>
        <v>0</v>
      </c>
      <c r="Z19" s="59">
        <f>IFERROR(VLOOKUP(K19,値!$C$2:$D$3,2,FALSE),0)</f>
        <v>0</v>
      </c>
      <c r="AA19" s="59">
        <f>IFERROR(VLOOKUP(L19,値!$F$2:$G$4,2,FALSE),0)</f>
        <v>0</v>
      </c>
      <c r="AB19" s="59">
        <f t="shared" si="3"/>
        <v>0</v>
      </c>
      <c r="AC19" s="59">
        <f>IFERROR(VLOOKUP(M19,値!$C$2:$D$3,2,FALSE),0)</f>
        <v>0</v>
      </c>
      <c r="AD19" s="59">
        <f>IFERROR(VLOOKUP(N19,値!$F$2:$G$4,2,FALSE),0)</f>
        <v>0</v>
      </c>
      <c r="AE19" s="59">
        <f t="shared" si="4"/>
        <v>0</v>
      </c>
      <c r="AG19" s="59">
        <f t="shared" si="1"/>
        <v>0</v>
      </c>
      <c r="AI19" s="59" t="str">
        <f t="shared" si="5"/>
        <v/>
      </c>
      <c r="AJ19" s="59" t="str">
        <f t="shared" si="5"/>
        <v/>
      </c>
      <c r="AK19" s="59" t="str">
        <f t="shared" si="5"/>
        <v/>
      </c>
      <c r="AL19" s="59" t="str">
        <f t="shared" si="6"/>
        <v/>
      </c>
    </row>
    <row r="20" spans="2:38" s="2" customFormat="1" ht="18" customHeight="1" x14ac:dyDescent="0.55000000000000004">
      <c r="B20" s="12">
        <v>9</v>
      </c>
      <c r="C20" s="20" t="s">
        <v>66</v>
      </c>
      <c r="D20" s="21" t="s">
        <v>67</v>
      </c>
      <c r="E20" s="22" t="s">
        <v>173</v>
      </c>
      <c r="F20" s="23" t="s">
        <v>174</v>
      </c>
      <c r="G20" s="38" t="s">
        <v>51</v>
      </c>
      <c r="H20" s="50" t="s">
        <v>86</v>
      </c>
      <c r="I20" s="6"/>
      <c r="J20" s="31"/>
      <c r="K20" s="31"/>
      <c r="L20" s="30"/>
      <c r="M20" s="31"/>
      <c r="N20" s="7"/>
      <c r="O20" s="53"/>
      <c r="P20" s="56"/>
      <c r="Q20" s="56"/>
      <c r="R20" s="66"/>
      <c r="S20" s="81"/>
      <c r="T20" s="82"/>
      <c r="U20" s="83"/>
      <c r="V20" s="71" t="s">
        <v>92</v>
      </c>
      <c r="X20" s="2">
        <f t="shared" si="2"/>
        <v>0</v>
      </c>
      <c r="Y20" s="2">
        <f t="shared" si="0"/>
        <v>0</v>
      </c>
      <c r="Z20" s="59">
        <f>IFERROR(VLOOKUP(K20,値!$C$2:$D$3,2,FALSE),0)</f>
        <v>0</v>
      </c>
      <c r="AA20" s="59">
        <f>IFERROR(VLOOKUP(L20,値!$F$2:$G$4,2,FALSE),0)</f>
        <v>0</v>
      </c>
      <c r="AB20" s="59">
        <f t="shared" si="3"/>
        <v>0</v>
      </c>
      <c r="AC20" s="59">
        <f>IFERROR(VLOOKUP(M20,値!$C$2:$D$3,2,FALSE),0)</f>
        <v>0</v>
      </c>
      <c r="AD20" s="59">
        <f>IFERROR(VLOOKUP(N20,値!$F$2:$G$4,2,FALSE),0)</f>
        <v>0</v>
      </c>
      <c r="AE20" s="59">
        <f t="shared" si="4"/>
        <v>0</v>
      </c>
      <c r="AG20" s="59">
        <f t="shared" si="1"/>
        <v>0</v>
      </c>
      <c r="AI20" s="59" t="str">
        <f t="shared" si="5"/>
        <v/>
      </c>
      <c r="AJ20" s="59" t="str">
        <f t="shared" si="5"/>
        <v/>
      </c>
      <c r="AK20" s="59" t="str">
        <f t="shared" si="5"/>
        <v/>
      </c>
      <c r="AL20" s="59" t="str">
        <f t="shared" si="6"/>
        <v/>
      </c>
    </row>
    <row r="21" spans="2:38" s="2" customFormat="1" ht="18" customHeight="1" x14ac:dyDescent="0.55000000000000004">
      <c r="B21" s="12">
        <v>10</v>
      </c>
      <c r="C21" s="20" t="s">
        <v>68</v>
      </c>
      <c r="D21" s="21" t="s">
        <v>69</v>
      </c>
      <c r="E21" s="22" t="s">
        <v>175</v>
      </c>
      <c r="F21" s="23" t="s">
        <v>176</v>
      </c>
      <c r="G21" s="38" t="s">
        <v>177</v>
      </c>
      <c r="H21" s="50" t="s">
        <v>87</v>
      </c>
      <c r="I21" s="6"/>
      <c r="J21" s="31"/>
      <c r="K21" s="31"/>
      <c r="L21" s="30"/>
      <c r="M21" s="31"/>
      <c r="N21" s="7"/>
      <c r="O21" s="53"/>
      <c r="P21" s="56"/>
      <c r="Q21" s="56"/>
      <c r="R21" s="66"/>
      <c r="S21" s="81"/>
      <c r="T21" s="82"/>
      <c r="U21" s="83"/>
      <c r="V21" s="71" t="s">
        <v>199</v>
      </c>
      <c r="X21" s="2">
        <f t="shared" si="2"/>
        <v>0</v>
      </c>
      <c r="Y21" s="2">
        <f t="shared" si="0"/>
        <v>0</v>
      </c>
      <c r="Z21" s="59">
        <f>IFERROR(VLOOKUP(K21,値!$C$2:$D$3,2,FALSE),0)</f>
        <v>0</v>
      </c>
      <c r="AA21" s="59">
        <f>IFERROR(VLOOKUP(L21,値!$F$2:$G$4,2,FALSE),0)</f>
        <v>0</v>
      </c>
      <c r="AB21" s="59">
        <f t="shared" si="3"/>
        <v>0</v>
      </c>
      <c r="AC21" s="59">
        <f>IFERROR(VLOOKUP(M21,値!$C$2:$D$3,2,FALSE),0)</f>
        <v>0</v>
      </c>
      <c r="AD21" s="59">
        <f>IFERROR(VLOOKUP(N21,値!$F$2:$G$4,2,FALSE),0)</f>
        <v>0</v>
      </c>
      <c r="AE21" s="59">
        <f t="shared" si="4"/>
        <v>0</v>
      </c>
      <c r="AG21" s="59">
        <f t="shared" si="1"/>
        <v>0</v>
      </c>
      <c r="AI21" s="59" t="str">
        <f t="shared" si="5"/>
        <v/>
      </c>
      <c r="AJ21" s="59" t="str">
        <f t="shared" si="5"/>
        <v/>
      </c>
      <c r="AK21" s="59" t="str">
        <f t="shared" si="5"/>
        <v/>
      </c>
      <c r="AL21" s="59" t="str">
        <f t="shared" si="6"/>
        <v/>
      </c>
    </row>
    <row r="22" spans="2:38" s="2" customFormat="1" ht="18" customHeight="1" x14ac:dyDescent="0.55000000000000004">
      <c r="B22" s="12">
        <v>11</v>
      </c>
      <c r="C22" s="20" t="s">
        <v>70</v>
      </c>
      <c r="D22" s="21" t="s">
        <v>71</v>
      </c>
      <c r="E22" s="22" t="s">
        <v>178</v>
      </c>
      <c r="F22" s="23" t="s">
        <v>179</v>
      </c>
      <c r="G22" s="38" t="s">
        <v>177</v>
      </c>
      <c r="H22" s="50" t="s">
        <v>78</v>
      </c>
      <c r="I22" s="6"/>
      <c r="J22" s="31"/>
      <c r="K22" s="31" t="s">
        <v>23</v>
      </c>
      <c r="L22" s="30" t="s">
        <v>223</v>
      </c>
      <c r="M22" s="31" t="s">
        <v>23</v>
      </c>
      <c r="N22" s="7" t="s">
        <v>224</v>
      </c>
      <c r="O22" s="53" t="s">
        <v>103</v>
      </c>
      <c r="P22" s="56" t="s">
        <v>123</v>
      </c>
      <c r="Q22" s="56" t="s">
        <v>204</v>
      </c>
      <c r="R22" s="66" t="s">
        <v>205</v>
      </c>
      <c r="S22" s="81"/>
      <c r="T22" s="82" t="s">
        <v>23</v>
      </c>
      <c r="U22" s="83"/>
      <c r="V22" s="71" t="s">
        <v>99</v>
      </c>
      <c r="X22" s="2">
        <f t="shared" si="2"/>
        <v>0</v>
      </c>
      <c r="Y22" s="2">
        <f t="shared" si="0"/>
        <v>0</v>
      </c>
      <c r="Z22" s="59">
        <f>IFERROR(VLOOKUP(K22,値!$C$2:$D$3,2,FALSE),0)</f>
        <v>1</v>
      </c>
      <c r="AA22" s="59">
        <f>IFERROR(VLOOKUP(L22,値!$F$2:$G$4,2,FALSE),0)</f>
        <v>0</v>
      </c>
      <c r="AB22" s="59">
        <f t="shared" si="3"/>
        <v>0</v>
      </c>
      <c r="AC22" s="59">
        <f>IFERROR(VLOOKUP(M22,値!$C$2:$D$3,2,FALSE),0)</f>
        <v>1</v>
      </c>
      <c r="AD22" s="59">
        <f>IFERROR(VLOOKUP(N22,値!$F$2:$G$4,2,FALSE),0)</f>
        <v>0</v>
      </c>
      <c r="AE22" s="59">
        <f t="shared" si="4"/>
        <v>0</v>
      </c>
      <c r="AG22" s="59">
        <f t="shared" si="1"/>
        <v>0</v>
      </c>
      <c r="AI22" s="59" t="str">
        <f t="shared" si="5"/>
        <v/>
      </c>
      <c r="AJ22" s="59" t="str">
        <f t="shared" si="5"/>
        <v/>
      </c>
      <c r="AK22" s="59">
        <f t="shared" si="5"/>
        <v>11</v>
      </c>
      <c r="AL22" s="59">
        <f t="shared" si="6"/>
        <v>11</v>
      </c>
    </row>
    <row r="23" spans="2:38" s="2" customFormat="1" ht="18" customHeight="1" x14ac:dyDescent="0.55000000000000004">
      <c r="B23" s="12">
        <v>12</v>
      </c>
      <c r="C23" s="20" t="s">
        <v>72</v>
      </c>
      <c r="D23" s="21" t="s">
        <v>73</v>
      </c>
      <c r="E23" s="22" t="s">
        <v>180</v>
      </c>
      <c r="F23" s="23" t="s">
        <v>181</v>
      </c>
      <c r="G23" s="38" t="s">
        <v>177</v>
      </c>
      <c r="H23" s="50" t="s">
        <v>88</v>
      </c>
      <c r="I23" s="6"/>
      <c r="J23" s="31"/>
      <c r="K23" s="31"/>
      <c r="L23" s="30"/>
      <c r="M23" s="31"/>
      <c r="N23" s="7"/>
      <c r="O23" s="53"/>
      <c r="P23" s="56"/>
      <c r="Q23" s="56"/>
      <c r="R23" s="66"/>
      <c r="S23" s="81"/>
      <c r="T23" s="82"/>
      <c r="U23" s="83"/>
      <c r="V23" s="71" t="s">
        <v>96</v>
      </c>
      <c r="X23" s="2">
        <f t="shared" si="2"/>
        <v>0</v>
      </c>
      <c r="Y23" s="2">
        <f t="shared" si="0"/>
        <v>0</v>
      </c>
      <c r="Z23" s="59">
        <f>IFERROR(VLOOKUP(K23,値!$C$2:$D$3,2,FALSE),0)</f>
        <v>0</v>
      </c>
      <c r="AA23" s="59">
        <f>IFERROR(VLOOKUP(L23,値!$F$2:$G$4,2,FALSE),0)</f>
        <v>0</v>
      </c>
      <c r="AB23" s="59">
        <f t="shared" si="3"/>
        <v>0</v>
      </c>
      <c r="AC23" s="59">
        <f>IFERROR(VLOOKUP(M23,値!$C$2:$D$3,2,FALSE),0)</f>
        <v>0</v>
      </c>
      <c r="AD23" s="59">
        <f>IFERROR(VLOOKUP(N23,値!$F$2:$G$4,2,FALSE),0)</f>
        <v>0</v>
      </c>
      <c r="AE23" s="59">
        <f t="shared" si="4"/>
        <v>0</v>
      </c>
      <c r="AG23" s="59">
        <f t="shared" si="1"/>
        <v>0</v>
      </c>
      <c r="AI23" s="59" t="str">
        <f t="shared" si="5"/>
        <v/>
      </c>
      <c r="AJ23" s="59" t="str">
        <f t="shared" si="5"/>
        <v/>
      </c>
      <c r="AK23" s="59" t="str">
        <f t="shared" si="5"/>
        <v/>
      </c>
      <c r="AL23" s="59" t="str">
        <f t="shared" si="6"/>
        <v/>
      </c>
    </row>
    <row r="24" spans="2:38" s="2" customFormat="1" ht="18" customHeight="1" x14ac:dyDescent="0.55000000000000004">
      <c r="B24" s="12">
        <v>13</v>
      </c>
      <c r="C24" s="20" t="s">
        <v>74</v>
      </c>
      <c r="D24" s="21" t="s">
        <v>75</v>
      </c>
      <c r="E24" s="22" t="s">
        <v>182</v>
      </c>
      <c r="F24" s="23" t="s">
        <v>183</v>
      </c>
      <c r="G24" s="38" t="s">
        <v>177</v>
      </c>
      <c r="H24" s="50" t="s">
        <v>89</v>
      </c>
      <c r="I24" s="6"/>
      <c r="J24" s="31"/>
      <c r="K24" s="31"/>
      <c r="L24" s="30"/>
      <c r="M24" s="31"/>
      <c r="N24" s="7"/>
      <c r="O24" s="53"/>
      <c r="P24" s="56"/>
      <c r="Q24" s="56"/>
      <c r="R24" s="66"/>
      <c r="S24" s="81"/>
      <c r="T24" s="82"/>
      <c r="U24" s="83"/>
      <c r="V24" s="71" t="s">
        <v>96</v>
      </c>
      <c r="X24" s="2">
        <f t="shared" si="2"/>
        <v>0</v>
      </c>
      <c r="Y24" s="2">
        <f t="shared" si="0"/>
        <v>0</v>
      </c>
      <c r="Z24" s="59">
        <f>IFERROR(VLOOKUP(K24,値!$C$2:$D$3,2,FALSE),0)</f>
        <v>0</v>
      </c>
      <c r="AA24" s="59">
        <f>IFERROR(VLOOKUP(L24,値!$F$2:$G$4,2,FALSE),0)</f>
        <v>0</v>
      </c>
      <c r="AB24" s="59">
        <f t="shared" si="3"/>
        <v>0</v>
      </c>
      <c r="AC24" s="59">
        <f>IFERROR(VLOOKUP(M24,値!$C$2:$D$3,2,FALSE),0)</f>
        <v>0</v>
      </c>
      <c r="AD24" s="59">
        <f>IFERROR(VLOOKUP(N24,値!$F$2:$G$4,2,FALSE),0)</f>
        <v>0</v>
      </c>
      <c r="AE24" s="59">
        <f t="shared" si="4"/>
        <v>0</v>
      </c>
      <c r="AG24" s="59">
        <f t="shared" si="1"/>
        <v>0</v>
      </c>
      <c r="AI24" s="59" t="str">
        <f t="shared" si="5"/>
        <v/>
      </c>
      <c r="AJ24" s="59" t="str">
        <f t="shared" si="5"/>
        <v/>
      </c>
      <c r="AK24" s="59" t="str">
        <f t="shared" si="5"/>
        <v/>
      </c>
      <c r="AL24" s="59" t="str">
        <f t="shared" si="6"/>
        <v/>
      </c>
    </row>
    <row r="25" spans="2:38" s="2" customFormat="1" ht="18" customHeight="1" x14ac:dyDescent="0.55000000000000004">
      <c r="B25" s="12">
        <v>14</v>
      </c>
      <c r="C25" s="20" t="s">
        <v>184</v>
      </c>
      <c r="D25" s="21" t="s">
        <v>185</v>
      </c>
      <c r="E25" s="22" t="s">
        <v>186</v>
      </c>
      <c r="F25" s="23" t="s">
        <v>187</v>
      </c>
      <c r="G25" s="38" t="s">
        <v>177</v>
      </c>
      <c r="H25" s="50" t="s">
        <v>90</v>
      </c>
      <c r="I25" s="6"/>
      <c r="J25" s="31" t="s">
        <v>23</v>
      </c>
      <c r="K25" s="31"/>
      <c r="L25" s="30"/>
      <c r="M25" s="31"/>
      <c r="N25" s="7"/>
      <c r="O25" s="53"/>
      <c r="P25" s="56"/>
      <c r="Q25" s="56"/>
      <c r="R25" s="66"/>
      <c r="S25" s="81"/>
      <c r="T25" s="82"/>
      <c r="U25" s="83"/>
      <c r="V25" s="71" t="s">
        <v>94</v>
      </c>
      <c r="X25" s="2">
        <f t="shared" si="2"/>
        <v>0</v>
      </c>
      <c r="Y25" s="2">
        <f t="shared" si="0"/>
        <v>0</v>
      </c>
      <c r="Z25" s="59">
        <f>IFERROR(VLOOKUP(K25,値!$C$2:$D$3,2,FALSE),0)</f>
        <v>0</v>
      </c>
      <c r="AA25" s="59">
        <f>IFERROR(VLOOKUP(L25,値!$F$2:$G$4,2,FALSE),0)</f>
        <v>0</v>
      </c>
      <c r="AB25" s="59">
        <f t="shared" si="3"/>
        <v>0</v>
      </c>
      <c r="AC25" s="59">
        <f>IFERROR(VLOOKUP(M25,値!$C$2:$D$3,2,FALSE),0)</f>
        <v>0</v>
      </c>
      <c r="AD25" s="59">
        <f>IFERROR(VLOOKUP(N25,値!$F$2:$G$4,2,FALSE),0)</f>
        <v>0</v>
      </c>
      <c r="AE25" s="59">
        <f t="shared" si="4"/>
        <v>0</v>
      </c>
      <c r="AG25" s="59">
        <f t="shared" si="1"/>
        <v>0</v>
      </c>
      <c r="AI25" s="59" t="str">
        <f t="shared" si="5"/>
        <v/>
      </c>
      <c r="AJ25" s="59">
        <f t="shared" si="5"/>
        <v>14</v>
      </c>
      <c r="AK25" s="59" t="str">
        <f t="shared" si="5"/>
        <v/>
      </c>
      <c r="AL25" s="59" t="str">
        <f t="shared" si="6"/>
        <v/>
      </c>
    </row>
    <row r="26" spans="2:38" s="2" customFormat="1" ht="18" customHeight="1" x14ac:dyDescent="0.55000000000000004">
      <c r="B26" s="12">
        <v>15</v>
      </c>
      <c r="C26" s="20" t="s">
        <v>188</v>
      </c>
      <c r="D26" s="21" t="s">
        <v>189</v>
      </c>
      <c r="E26" s="22" t="s">
        <v>190</v>
      </c>
      <c r="F26" s="23" t="s">
        <v>191</v>
      </c>
      <c r="G26" s="38" t="s">
        <v>177</v>
      </c>
      <c r="H26" s="50" t="s">
        <v>91</v>
      </c>
      <c r="I26" s="6"/>
      <c r="J26" s="31"/>
      <c r="K26" s="31"/>
      <c r="L26" s="30"/>
      <c r="M26" s="31" t="s">
        <v>23</v>
      </c>
      <c r="N26" s="7" t="s">
        <v>224</v>
      </c>
      <c r="O26" s="53" t="s">
        <v>102</v>
      </c>
      <c r="P26" s="56" t="s">
        <v>115</v>
      </c>
      <c r="Q26" s="56" t="s">
        <v>208</v>
      </c>
      <c r="R26" s="66"/>
      <c r="S26" s="81"/>
      <c r="T26" s="82" t="s">
        <v>23</v>
      </c>
      <c r="U26" s="83"/>
      <c r="V26" s="71" t="s">
        <v>95</v>
      </c>
      <c r="X26" s="2">
        <f t="shared" si="2"/>
        <v>0</v>
      </c>
      <c r="Y26" s="2">
        <f t="shared" si="0"/>
        <v>0</v>
      </c>
      <c r="Z26" s="59">
        <f>IFERROR(VLOOKUP(K26,値!$C$2:$D$3,2,FALSE),0)</f>
        <v>0</v>
      </c>
      <c r="AA26" s="59">
        <f>IFERROR(VLOOKUP(L26,値!$F$2:$G$4,2,FALSE),0)</f>
        <v>0</v>
      </c>
      <c r="AB26" s="59">
        <f t="shared" si="3"/>
        <v>0</v>
      </c>
      <c r="AC26" s="59">
        <f>IFERROR(VLOOKUP(M26,値!$C$2:$D$3,2,FALSE),0)</f>
        <v>1</v>
      </c>
      <c r="AD26" s="59">
        <f>IFERROR(VLOOKUP(N26,値!$F$2:$G$4,2,FALSE),0)</f>
        <v>0</v>
      </c>
      <c r="AE26" s="59">
        <f t="shared" si="4"/>
        <v>0</v>
      </c>
      <c r="AG26" s="59">
        <f t="shared" si="1"/>
        <v>0</v>
      </c>
      <c r="AI26" s="59" t="str">
        <f t="shared" si="5"/>
        <v/>
      </c>
      <c r="AJ26" s="59" t="str">
        <f t="shared" si="5"/>
        <v/>
      </c>
      <c r="AK26" s="59" t="str">
        <f t="shared" si="5"/>
        <v/>
      </c>
      <c r="AL26" s="59">
        <f t="shared" si="6"/>
        <v>15</v>
      </c>
    </row>
    <row r="27" spans="2:38" s="2" customFormat="1" ht="18" customHeight="1" thickBot="1" x14ac:dyDescent="0.6">
      <c r="B27" s="13">
        <v>16</v>
      </c>
      <c r="C27" s="24" t="s">
        <v>192</v>
      </c>
      <c r="D27" s="25" t="s">
        <v>193</v>
      </c>
      <c r="E27" s="26" t="s">
        <v>194</v>
      </c>
      <c r="F27" s="27" t="s">
        <v>195</v>
      </c>
      <c r="G27" s="39" t="s">
        <v>51</v>
      </c>
      <c r="H27" s="51" t="s">
        <v>196</v>
      </c>
      <c r="I27" s="8"/>
      <c r="J27" s="33" t="s">
        <v>23</v>
      </c>
      <c r="K27" s="33"/>
      <c r="L27" s="32"/>
      <c r="M27" s="33"/>
      <c r="N27" s="9"/>
      <c r="O27" s="54"/>
      <c r="P27" s="57"/>
      <c r="Q27" s="57"/>
      <c r="R27" s="67"/>
      <c r="S27" s="84"/>
      <c r="T27" s="85"/>
      <c r="U27" s="86"/>
      <c r="V27" s="72" t="s">
        <v>93</v>
      </c>
      <c r="X27" s="2">
        <f t="shared" si="2"/>
        <v>0</v>
      </c>
      <c r="Y27" s="2">
        <f t="shared" si="0"/>
        <v>0</v>
      </c>
      <c r="Z27" s="59">
        <f>IFERROR(VLOOKUP(K27,値!$C$2:$D$3,2,FALSE),0)</f>
        <v>0</v>
      </c>
      <c r="AA27" s="59">
        <f>IFERROR(VLOOKUP(L27,値!$F$2:$G$4,2,FALSE),0)</f>
        <v>0</v>
      </c>
      <c r="AB27" s="59">
        <f t="shared" si="3"/>
        <v>0</v>
      </c>
      <c r="AC27" s="59">
        <f>IFERROR(VLOOKUP(M27,値!$C$2:$D$3,2,FALSE),0)</f>
        <v>0</v>
      </c>
      <c r="AD27" s="59">
        <f>IFERROR(VLOOKUP(N27,値!$F$2:$G$4,2,FALSE),0)</f>
        <v>0</v>
      </c>
      <c r="AE27" s="59">
        <f t="shared" si="4"/>
        <v>0</v>
      </c>
      <c r="AG27" s="59">
        <f t="shared" si="1"/>
        <v>0</v>
      </c>
      <c r="AI27" s="59" t="str">
        <f t="shared" si="5"/>
        <v/>
      </c>
      <c r="AJ27" s="59">
        <f t="shared" si="5"/>
        <v>16</v>
      </c>
      <c r="AK27" s="59" t="str">
        <f t="shared" si="5"/>
        <v/>
      </c>
      <c r="AL27" s="59" t="str">
        <f t="shared" si="6"/>
        <v/>
      </c>
    </row>
    <row r="29" spans="2:38" ht="13.5" thickBot="1" x14ac:dyDescent="0.25">
      <c r="B29" s="10" t="s">
        <v>216</v>
      </c>
    </row>
    <row r="30" spans="2:38" x14ac:dyDescent="0.2">
      <c r="B30" s="10" t="s">
        <v>217</v>
      </c>
      <c r="V30" s="76" t="s">
        <v>241</v>
      </c>
    </row>
    <row r="31" spans="2:38" x14ac:dyDescent="0.2">
      <c r="B31" s="10" t="s">
        <v>218</v>
      </c>
      <c r="V31" s="75" t="s">
        <v>242</v>
      </c>
    </row>
    <row r="32" spans="2:38" x14ac:dyDescent="0.2">
      <c r="B32" s="10" t="s">
        <v>219</v>
      </c>
      <c r="V32" s="218">
        <v>16</v>
      </c>
    </row>
    <row r="33" spans="2:22" ht="13.5" thickBot="1" x14ac:dyDescent="0.25">
      <c r="B33" s="10" t="s">
        <v>220</v>
      </c>
      <c r="V33" s="219"/>
    </row>
    <row r="34" spans="2:22" x14ac:dyDescent="0.2">
      <c r="B34" s="10" t="s">
        <v>43</v>
      </c>
    </row>
    <row r="35" spans="2:22" x14ac:dyDescent="0.2">
      <c r="B35" s="10" t="s">
        <v>215</v>
      </c>
    </row>
    <row r="36" spans="2:22" x14ac:dyDescent="0.2">
      <c r="B36" s="10" t="s">
        <v>244</v>
      </c>
    </row>
    <row r="37" spans="2:22" x14ac:dyDescent="0.2">
      <c r="B37" s="10" t="s">
        <v>245</v>
      </c>
    </row>
    <row r="39" spans="2:22" ht="13.5" thickBot="1" x14ac:dyDescent="0.25">
      <c r="B39" s="1" t="s">
        <v>25</v>
      </c>
    </row>
    <row r="40" spans="2:22" ht="18" customHeight="1" x14ac:dyDescent="0.2">
      <c r="B40" s="212" t="s">
        <v>225</v>
      </c>
      <c r="C40" s="213"/>
      <c r="D40" s="213"/>
      <c r="E40" s="213"/>
      <c r="F40" s="213"/>
      <c r="G40" s="213"/>
      <c r="H40" s="213"/>
      <c r="I40" s="213"/>
      <c r="J40" s="213"/>
      <c r="K40" s="213"/>
      <c r="L40" s="213"/>
      <c r="M40" s="213"/>
      <c r="N40" s="213"/>
      <c r="O40" s="213"/>
      <c r="P40" s="213"/>
      <c r="Q40" s="213"/>
      <c r="R40" s="213"/>
      <c r="S40" s="213"/>
      <c r="T40" s="213"/>
      <c r="U40" s="213"/>
      <c r="V40" s="214"/>
    </row>
    <row r="41" spans="2:22" ht="18" customHeight="1" x14ac:dyDescent="0.2">
      <c r="B41" s="215"/>
      <c r="C41" s="216"/>
      <c r="D41" s="216"/>
      <c r="E41" s="216"/>
      <c r="F41" s="216"/>
      <c r="G41" s="216"/>
      <c r="H41" s="216"/>
      <c r="I41" s="216"/>
      <c r="J41" s="216"/>
      <c r="K41" s="216"/>
      <c r="L41" s="216"/>
      <c r="M41" s="216"/>
      <c r="N41" s="216"/>
      <c r="O41" s="216"/>
      <c r="P41" s="216"/>
      <c r="Q41" s="216"/>
      <c r="R41" s="216"/>
      <c r="S41" s="216"/>
      <c r="T41" s="216"/>
      <c r="U41" s="216"/>
      <c r="V41" s="217"/>
    </row>
    <row r="42" spans="2:22" ht="18" customHeight="1" x14ac:dyDescent="0.2">
      <c r="B42" s="215"/>
      <c r="C42" s="216"/>
      <c r="D42" s="216"/>
      <c r="E42" s="216"/>
      <c r="F42" s="216"/>
      <c r="G42" s="216"/>
      <c r="H42" s="216"/>
      <c r="I42" s="216"/>
      <c r="J42" s="216"/>
      <c r="K42" s="216"/>
      <c r="L42" s="216"/>
      <c r="M42" s="216"/>
      <c r="N42" s="216"/>
      <c r="O42" s="216"/>
      <c r="P42" s="216"/>
      <c r="Q42" s="216"/>
      <c r="R42" s="216"/>
      <c r="S42" s="216"/>
      <c r="T42" s="216"/>
      <c r="U42" s="216"/>
      <c r="V42" s="217"/>
    </row>
    <row r="43" spans="2:22" ht="18" customHeight="1" thickBot="1" x14ac:dyDescent="0.25">
      <c r="B43" s="208"/>
      <c r="C43" s="209"/>
      <c r="D43" s="209"/>
      <c r="E43" s="209"/>
      <c r="F43" s="209"/>
      <c r="G43" s="209"/>
      <c r="H43" s="209"/>
      <c r="I43" s="209"/>
      <c r="J43" s="209"/>
      <c r="K43" s="209"/>
      <c r="L43" s="209"/>
      <c r="M43" s="209"/>
      <c r="N43" s="209"/>
      <c r="O43" s="209"/>
      <c r="P43" s="209"/>
      <c r="Q43" s="209"/>
      <c r="R43" s="209"/>
      <c r="S43" s="209"/>
      <c r="T43" s="209"/>
      <c r="U43" s="209"/>
      <c r="V43" s="210"/>
    </row>
  </sheetData>
  <sheetProtection sheet="1" objects="1" scenarios="1"/>
  <mergeCells count="24">
    <mergeCell ref="B43:V43"/>
    <mergeCell ref="O10:R10"/>
    <mergeCell ref="K11:L11"/>
    <mergeCell ref="M11:N11"/>
    <mergeCell ref="B40:V40"/>
    <mergeCell ref="B41:V41"/>
    <mergeCell ref="B42:V42"/>
    <mergeCell ref="V32:V33"/>
    <mergeCell ref="S10:U10"/>
    <mergeCell ref="B6:D6"/>
    <mergeCell ref="E6:N6"/>
    <mergeCell ref="B7:D7"/>
    <mergeCell ref="E7:N7"/>
    <mergeCell ref="C10:D10"/>
    <mergeCell ref="E10:F10"/>
    <mergeCell ref="G10:H10"/>
    <mergeCell ref="I10:N10"/>
    <mergeCell ref="B5:D5"/>
    <mergeCell ref="E5:N5"/>
    <mergeCell ref="B1:V1"/>
    <mergeCell ref="B3:D3"/>
    <mergeCell ref="E3:N3"/>
    <mergeCell ref="B4:D4"/>
    <mergeCell ref="E4:N4"/>
  </mergeCells>
  <phoneticPr fontId="1"/>
  <conditionalFormatting sqref="O12:R27">
    <cfRule type="expression" dxfId="0" priority="2">
      <formula>NOT(AND($J12="",OR($K12="○",$M12="○")))</formula>
    </cfRule>
  </conditionalFormatting>
  <dataValidations count="2">
    <dataValidation type="list" allowBlank="1" showInputMessage="1" sqref="E7:R7" xr:uid="{00000000-0002-0000-0100-000000000000}">
      <formula1>"要,不要"</formula1>
    </dataValidation>
    <dataValidation type="list" allowBlank="1" showInputMessage="1" showErrorMessage="1" sqref="D2" xr:uid="{00000000-0002-0000-0100-000001000000}">
      <formula1>"1,2,3,4,5,6,7,8,9,10,11,12"</formula1>
    </dataValidation>
  </dataValidations>
  <hyperlinks>
    <hyperlink ref="E6" r:id="rId1" xr:uid="{00000000-0004-0000-0100-000000000000}"/>
  </hyperlinks>
  <printOptions horizontalCentered="1"/>
  <pageMargins left="0.39370078740157483" right="0.31496062992125984" top="0.55118110236220474" bottom="0.55118110236220474" header="0.31496062992125984" footer="0.31496062992125984"/>
  <pageSetup paperSize="9" scale="69" orientation="landscape" horizontalDpi="90" verticalDpi="90" r:id="rId2"/>
  <extLst>
    <ext xmlns:x14="http://schemas.microsoft.com/office/spreadsheetml/2009/9/main" uri="{CCE6A557-97BC-4b89-ADB6-D9C93CAAB3DF}">
      <x14:dataValidations xmlns:xm="http://schemas.microsoft.com/office/excel/2006/main" count="7">
        <x14:dataValidation type="list" allowBlank="1" showInputMessage="1" showErrorMessage="1" xr:uid="{00000000-0002-0000-0100-000002000000}">
          <x14:formula1>
            <xm:f>値!$M$2:$M$49</xm:f>
          </x14:formula1>
          <xm:sqref>P12:P27</xm:sqref>
        </x14:dataValidation>
        <x14:dataValidation type="list" allowBlank="1" showInputMessage="1" showErrorMessage="1" xr:uid="{00000000-0002-0000-0100-000003000000}">
          <x14:formula1>
            <xm:f>値!$I$2:$I$7</xm:f>
          </x14:formula1>
          <xm:sqref>O12:O27</xm:sqref>
        </x14:dataValidation>
        <x14:dataValidation type="list" allowBlank="1" showInputMessage="1" showErrorMessage="1" xr:uid="{00000000-0002-0000-0100-000004000000}">
          <x14:formula1>
            <xm:f>値!$C$2:$C$3</xm:f>
          </x14:formula1>
          <xm:sqref>M12:M27 I12:K27 S12:U27</xm:sqref>
        </x14:dataValidation>
        <x14:dataValidation type="list" allowBlank="1" showInputMessage="1" showErrorMessage="1" xr:uid="{00000000-0002-0000-0100-000005000000}">
          <x14:formula1>
            <xm:f>値!$F$2:$F$4</xm:f>
          </x14:formula1>
          <xm:sqref>L12:L27 N12:N27</xm:sqref>
        </x14:dataValidation>
        <x14:dataValidation type="list" allowBlank="1" showInputMessage="1" showErrorMessage="1" xr:uid="{00000000-0002-0000-0100-000006000000}">
          <x14:formula1>
            <xm:f>値!$E$2:$E$8</xm:f>
          </x14:formula1>
          <xm:sqref>G12:G27</xm:sqref>
        </x14:dataValidation>
        <x14:dataValidation type="list" allowBlank="1" showInputMessage="1" showErrorMessage="1" xr:uid="{00000000-0002-0000-0100-000007000000}">
          <x14:formula1>
            <xm:f>値!$A$2:$A$18</xm:f>
          </x14:formula1>
          <xm:sqref>O3 Q3:R3</xm:sqref>
        </x14:dataValidation>
        <x14:dataValidation type="list" allowBlank="1" showInputMessage="1" xr:uid="{00000000-0002-0000-0100-000008000000}">
          <x14:formula1>
            <xm:f>値!$A$2:$A$18</xm:f>
          </x14:formula1>
          <xm:sqref>E3:N3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A1:V20"/>
  <sheetViews>
    <sheetView workbookViewId="0">
      <selection activeCell="Q13" sqref="Q13"/>
    </sheetView>
  </sheetViews>
  <sheetFormatPr defaultRowHeight="18" x14ac:dyDescent="0.55000000000000004"/>
  <cols>
    <col min="1" max="1" width="25.5" bestFit="1" customWidth="1"/>
    <col min="2" max="2" width="5.1640625" bestFit="1" customWidth="1"/>
    <col min="12" max="12" width="7.08203125" bestFit="1" customWidth="1"/>
    <col min="13" max="13" width="5.1640625" bestFit="1" customWidth="1"/>
    <col min="14" max="15" width="14.6640625" bestFit="1" customWidth="1"/>
    <col min="20" max="20" width="17.1640625" bestFit="1" customWidth="1"/>
  </cols>
  <sheetData>
    <row r="1" spans="1:22" x14ac:dyDescent="0.55000000000000004">
      <c r="A1" s="93" t="s">
        <v>249</v>
      </c>
      <c r="B1" s="93" t="s">
        <v>260</v>
      </c>
      <c r="C1" s="93" t="s">
        <v>261</v>
      </c>
      <c r="D1" s="93" t="s">
        <v>213</v>
      </c>
      <c r="E1" s="93" t="s">
        <v>253</v>
      </c>
      <c r="F1" s="93" t="s">
        <v>254</v>
      </c>
      <c r="G1" s="93" t="s">
        <v>255</v>
      </c>
      <c r="H1" s="93" t="s">
        <v>247</v>
      </c>
      <c r="I1" s="93" t="s">
        <v>247</v>
      </c>
      <c r="J1" s="93" t="s">
        <v>247</v>
      </c>
      <c r="K1" s="93" t="s">
        <v>251</v>
      </c>
      <c r="L1" s="93" t="s">
        <v>251</v>
      </c>
      <c r="M1" s="93" t="s">
        <v>251</v>
      </c>
      <c r="N1" s="93" t="s">
        <v>256</v>
      </c>
      <c r="O1" s="93"/>
      <c r="P1" s="93"/>
      <c r="Q1" s="93"/>
      <c r="R1" s="93" t="s">
        <v>257</v>
      </c>
      <c r="S1" s="93" t="s">
        <v>257</v>
      </c>
      <c r="T1" s="93" t="s">
        <v>257</v>
      </c>
      <c r="U1" s="93" t="s">
        <v>257</v>
      </c>
      <c r="V1" s="93" t="s">
        <v>227</v>
      </c>
    </row>
    <row r="2" spans="1:22" x14ac:dyDescent="0.55000000000000004">
      <c r="A2" s="93" t="str">
        <f>IF(エントリーフォーム!$E$3&lt;&gt;"",エントリーフォーム!$E$3,"")</f>
        <v/>
      </c>
      <c r="B2" s="93" t="str">
        <f>IF(エントリーフォーム!D2&lt;&gt;"",エントリーフォーム!D2,"")</f>
        <v>*</v>
      </c>
      <c r="C2" s="93" t="str">
        <f>IF(エントリーフォーム!E2&lt;&gt;"",エントリーフォーム!E2,"")</f>
        <v>*</v>
      </c>
      <c r="D2" s="93" t="str">
        <f>IF(エントリーフォーム!$E$4&lt;&gt;"",TRIM(エントリーフォーム!$E$4),"")</f>
        <v/>
      </c>
      <c r="E2" s="93" t="str">
        <f>IF(エントリーフォーム!$E$5&lt;&gt;"",TRIM(エントリーフォーム!$E$5),"")</f>
        <v/>
      </c>
      <c r="F2" s="93" t="str">
        <f>IF(エントリーフォーム!$E$6&lt;&gt;"",TRIM(エントリーフォーム!$E$6),"")</f>
        <v/>
      </c>
      <c r="G2" s="93" t="str">
        <f>IF(エントリーフォーム!$E$7&lt;&gt;"",エントリーフォーム!$E$7,"")</f>
        <v>要 ・ 不要</v>
      </c>
      <c r="H2" s="93" t="str">
        <f>IF(エントリーフォーム!$S$32&lt;&gt;"",エントリーフォーム!$S$32,"")</f>
        <v/>
      </c>
      <c r="I2" s="93" t="str">
        <f>IF(エントリーフォーム!$T$32&lt;&gt;"",エントリーフォーム!$T$32,"")</f>
        <v/>
      </c>
      <c r="J2" s="93" t="str">
        <f>IF(エントリーフォーム!$U$32&lt;&gt;"",エントリーフォーム!$U$32,"")</f>
        <v/>
      </c>
      <c r="K2" s="93">
        <f>COUNTIF(エントリーフォーム!S12:S27,"○")</f>
        <v>0</v>
      </c>
      <c r="L2" s="93">
        <f>COUNTIF(エントリーフォーム!T12:T27,"○")</f>
        <v>0</v>
      </c>
      <c r="M2" s="93">
        <f>COUNTIF(エントリーフォーム!U12:U27,"○")</f>
        <v>0</v>
      </c>
      <c r="N2" s="93">
        <f>エントリーフォーム!V32</f>
        <v>0</v>
      </c>
      <c r="O2" s="93"/>
      <c r="P2" s="93"/>
      <c r="Q2" s="93"/>
      <c r="R2" s="93" t="str">
        <f>IF(エントリーフォーム!$B$40&lt;&gt;"",TRIM(エントリーフォーム!$B$40),"")</f>
        <v/>
      </c>
      <c r="S2" s="93" t="str">
        <f>IF(エントリーフォーム!$B$41&lt;&gt;"",TRIM(エントリーフォーム!$B$41),"")</f>
        <v/>
      </c>
      <c r="T2" s="93" t="str">
        <f>IF(エントリーフォーム!$B$42&lt;&gt;"",TRIM(エントリーフォーム!$B$42),"")</f>
        <v/>
      </c>
      <c r="U2" s="93" t="str">
        <f>IF(エントリーフォーム!$B$43&lt;&gt;"",TRIM(エントリーフォーム!$B$43),"")</f>
        <v/>
      </c>
      <c r="V2" s="93" t="str">
        <f>エントリーフォーム!$P$3&amp;" "&amp;エントリーフォーム!$P$4&amp;" "&amp;エントリーフォーム!$P$5&amp;" "&amp;エントリーフォーム!$P$6&amp;エントリーフォーム!$P$7&amp;エントリーフォーム!$P$8&amp;エントリーフォーム!$P$9</f>
        <v>！ 主将を1名決めてください。 ！ 選手は3名以上8名以下です。 ！ 馬匹担当役員を2名以上(1日1名以上)、指定してください。 ！ 大会役員として従事できる方を2名以上(1日1名以上)、指定してください。</v>
      </c>
    </row>
    <row r="4" spans="1:22" x14ac:dyDescent="0.55000000000000004">
      <c r="A4" s="93" t="s">
        <v>249</v>
      </c>
      <c r="B4" s="93" t="s">
        <v>211</v>
      </c>
      <c r="C4" s="93" t="s">
        <v>210</v>
      </c>
      <c r="D4" s="93" t="s">
        <v>250</v>
      </c>
      <c r="E4" s="93" t="s">
        <v>9</v>
      </c>
      <c r="F4" s="93" t="s">
        <v>211</v>
      </c>
      <c r="G4" s="93" t="s">
        <v>12</v>
      </c>
      <c r="H4" s="93" t="s">
        <v>13</v>
      </c>
      <c r="I4" s="93" t="s">
        <v>27</v>
      </c>
      <c r="J4" s="93" t="s">
        <v>252</v>
      </c>
      <c r="K4" s="93" t="s">
        <v>214</v>
      </c>
      <c r="L4" s="93" t="s">
        <v>252</v>
      </c>
      <c r="M4" s="93" t="s">
        <v>258</v>
      </c>
      <c r="N4" s="93" t="s">
        <v>101</v>
      </c>
      <c r="O4" s="93" t="s">
        <v>206</v>
      </c>
      <c r="P4" s="93" t="s">
        <v>207</v>
      </c>
      <c r="Q4" s="93" t="s">
        <v>111</v>
      </c>
      <c r="R4" s="93" t="s">
        <v>251</v>
      </c>
      <c r="S4" s="93" t="s">
        <v>251</v>
      </c>
      <c r="T4" s="93" t="s">
        <v>251</v>
      </c>
      <c r="U4" s="93" t="s">
        <v>30</v>
      </c>
    </row>
    <row r="5" spans="1:22" x14ac:dyDescent="0.55000000000000004">
      <c r="A5" s="93" t="str">
        <f>IF(エントリーフォーム!$C12&lt;&gt;"",エントリーフォーム!$E$3,"")</f>
        <v/>
      </c>
      <c r="B5" s="93" t="str">
        <f>IF(エントリーフォーム!$C12&lt;&gt;"",エントリーフォーム!B12,"")</f>
        <v/>
      </c>
      <c r="C5" s="93" t="str">
        <f>IF(エントリーフォーム!$C12&lt;&gt;"",TRIM(エントリーフォーム!C12)&amp;" "&amp;TRIM(エントリーフォーム!D12),"")</f>
        <v/>
      </c>
      <c r="D5" s="93" t="str">
        <f>IF(エントリーフォーム!$C12&lt;&gt;"",TRIM(エントリーフォーム!E12)&amp;" "&amp;TRIM(エントリーフォーム!F12),"")</f>
        <v/>
      </c>
      <c r="E5" s="93" t="str">
        <f>IF(AND(エントリーフォーム!$C12&lt;&gt;"",エントリーフォーム!G12&lt;&gt;""),エントリーフォーム!G12,"")</f>
        <v/>
      </c>
      <c r="F5" s="93" t="str">
        <f>IF(AND(エントリーフォーム!$C12&lt;&gt;"",エントリーフォーム!H12&lt;&gt;""),TRIM(エントリーフォーム!H12),"")</f>
        <v/>
      </c>
      <c r="G5" s="93" t="str">
        <f>IF(AND(エントリーフォーム!$C12&lt;&gt;"",エントリーフォーム!I12&lt;&gt;""),エントリーフォーム!I12,"")</f>
        <v/>
      </c>
      <c r="H5" s="93" t="str">
        <f>IF(AND(エントリーフォーム!$C12&lt;&gt;"",エントリーフォーム!J12&lt;&gt;""),エントリーフォーム!J12,"")</f>
        <v/>
      </c>
      <c r="I5" s="93" t="str">
        <f>IF(AND(エントリーフォーム!$C12&lt;&gt;"",エントリーフォーム!K12&lt;&gt;""),エントリーフォーム!K12,"")</f>
        <v/>
      </c>
      <c r="J5" s="93" t="str">
        <f>IF(AND(エントリーフォーム!$C12&lt;&gt;"",エントリーフォーム!L12&lt;&gt;""),エントリーフォーム!L12,"")</f>
        <v/>
      </c>
      <c r="K5" s="93" t="str">
        <f>IF(AND(エントリーフォーム!$C12&lt;&gt;"",エントリーフォーム!M12&lt;&gt;""),エントリーフォーム!M12,"")</f>
        <v/>
      </c>
      <c r="L5" s="93" t="str">
        <f>IF(AND(エントリーフォーム!$C12&lt;&gt;"",エントリーフォーム!N12&lt;&gt;""),エントリーフォーム!N12,"")</f>
        <v/>
      </c>
      <c r="M5" s="93" t="str">
        <f>IF(K5="○",IF(H5="○","兼任","専任"),"")</f>
        <v/>
      </c>
      <c r="N5" s="93" t="str">
        <f>IF(AND(エントリーフォーム!$C12&lt;&gt;"",エントリーフォーム!O12&lt;&gt;""),TRIM(エントリーフォーム!O12),"")</f>
        <v/>
      </c>
      <c r="O5" s="93" t="str">
        <f>IF(AND(エントリーフォーム!$C12&lt;&gt;"",エントリーフォーム!P12&lt;&gt;""),TRIM(エントリーフォーム!P12),"")</f>
        <v/>
      </c>
      <c r="P5" s="93" t="str">
        <f>IF(AND(エントリーフォーム!$C12&lt;&gt;"",エントリーフォーム!Q12&lt;&gt;""),TRIM(エントリーフォーム!Q12),"")</f>
        <v/>
      </c>
      <c r="Q5" s="93" t="str">
        <f>IF(AND(エントリーフォーム!$C12&lt;&gt;"",エントリーフォーム!R12&lt;&gt;""),TRIM(エントリーフォーム!R12),"")</f>
        <v/>
      </c>
      <c r="R5" s="93" t="str">
        <f>IF(AND(エントリーフォーム!$C12&lt;&gt;"",エントリーフォーム!S12&lt;&gt;""),TRIM(エントリーフォーム!S12),"")</f>
        <v/>
      </c>
      <c r="S5" s="93" t="str">
        <f>IF(AND(エントリーフォーム!$C12&lt;&gt;"",エントリーフォーム!T12&lt;&gt;""),TRIM(エントリーフォーム!T12),"")</f>
        <v/>
      </c>
      <c r="T5" s="93" t="str">
        <f>IF(AND(エントリーフォーム!$C12&lt;&gt;"",エントリーフォーム!U12&lt;&gt;""),TRIM(エントリーフォーム!U12),"")</f>
        <v/>
      </c>
      <c r="U5" s="93" t="str">
        <f>IF(AND(エントリーフォーム!$C12&lt;&gt;"",エントリーフォーム!V12&lt;&gt;""),TRIM(エントリーフォーム!V12),"")</f>
        <v/>
      </c>
    </row>
    <row r="6" spans="1:22" x14ac:dyDescent="0.55000000000000004">
      <c r="A6" s="93" t="str">
        <f>IF(エントリーフォーム!$C13&lt;&gt;"",エントリーフォーム!$E$3,"")</f>
        <v/>
      </c>
      <c r="B6" s="93" t="str">
        <f>IF(エントリーフォーム!$C13&lt;&gt;"",エントリーフォーム!B13,"")</f>
        <v/>
      </c>
      <c r="C6" s="93" t="str">
        <f>IF(エントリーフォーム!$C13&lt;&gt;"",TRIM(エントリーフォーム!C13)&amp;" "&amp;TRIM(エントリーフォーム!D13),"")</f>
        <v/>
      </c>
      <c r="D6" s="93" t="str">
        <f>IF(エントリーフォーム!$C13&lt;&gt;"",TRIM(エントリーフォーム!E13)&amp;" "&amp;TRIM(エントリーフォーム!F13),"")</f>
        <v/>
      </c>
      <c r="E6" s="93" t="str">
        <f>IF(AND(エントリーフォーム!$C13&lt;&gt;"",エントリーフォーム!G13&lt;&gt;""),エントリーフォーム!G13,"")</f>
        <v/>
      </c>
      <c r="F6" s="93" t="str">
        <f>IF(AND(エントリーフォーム!$C13&lt;&gt;"",エントリーフォーム!H13&lt;&gt;""),TRIM(エントリーフォーム!H13),"")</f>
        <v/>
      </c>
      <c r="G6" s="93" t="str">
        <f>IF(AND(エントリーフォーム!$C13&lt;&gt;"",エントリーフォーム!I13&lt;&gt;""),エントリーフォーム!I13,"")</f>
        <v/>
      </c>
      <c r="H6" s="93" t="str">
        <f>IF(AND(エントリーフォーム!$C13&lt;&gt;"",エントリーフォーム!J13&lt;&gt;""),エントリーフォーム!J13,"")</f>
        <v/>
      </c>
      <c r="I6" s="93" t="str">
        <f>IF(AND(エントリーフォーム!$C13&lt;&gt;"",エントリーフォーム!K13&lt;&gt;""),エントリーフォーム!K13,"")</f>
        <v/>
      </c>
      <c r="J6" s="93" t="str">
        <f>IF(AND(エントリーフォーム!$C13&lt;&gt;"",エントリーフォーム!L13&lt;&gt;""),エントリーフォーム!L13,"")</f>
        <v/>
      </c>
      <c r="K6" s="93" t="str">
        <f>IF(AND(エントリーフォーム!$C13&lt;&gt;"",エントリーフォーム!M13&lt;&gt;""),エントリーフォーム!M13,"")</f>
        <v/>
      </c>
      <c r="L6" s="93" t="str">
        <f>IF(AND(エントリーフォーム!$C13&lt;&gt;"",エントリーフォーム!N13&lt;&gt;""),エントリーフォーム!N13,"")</f>
        <v/>
      </c>
      <c r="M6" s="93" t="str">
        <f t="shared" ref="M6:M20" si="0">IF(K6="○",IF(H6="○","兼任","専任"),"")</f>
        <v/>
      </c>
      <c r="N6" s="93" t="str">
        <f>IF(AND(エントリーフォーム!$C13&lt;&gt;"",エントリーフォーム!O13&lt;&gt;""),TRIM(エントリーフォーム!O13),"")</f>
        <v/>
      </c>
      <c r="O6" s="93" t="str">
        <f>IF(AND(エントリーフォーム!$C13&lt;&gt;"",エントリーフォーム!P13&lt;&gt;""),TRIM(エントリーフォーム!P13),"")</f>
        <v/>
      </c>
      <c r="P6" s="93" t="str">
        <f>IF(AND(エントリーフォーム!$C13&lt;&gt;"",エントリーフォーム!Q13&lt;&gt;""),TRIM(エントリーフォーム!Q13),"")</f>
        <v/>
      </c>
      <c r="Q6" s="93" t="str">
        <f>IF(AND(エントリーフォーム!$C13&lt;&gt;"",エントリーフォーム!R13&lt;&gt;""),TRIM(エントリーフォーム!R13),"")</f>
        <v/>
      </c>
      <c r="R6" s="93" t="str">
        <f>IF(AND(エントリーフォーム!$C13&lt;&gt;"",エントリーフォーム!S13&lt;&gt;""),TRIM(エントリーフォーム!S13),"")</f>
        <v/>
      </c>
      <c r="S6" s="93" t="str">
        <f>IF(AND(エントリーフォーム!$C13&lt;&gt;"",エントリーフォーム!T13&lt;&gt;""),TRIM(エントリーフォーム!T13),"")</f>
        <v/>
      </c>
      <c r="T6" s="93" t="str">
        <f>IF(AND(エントリーフォーム!$C13&lt;&gt;"",エントリーフォーム!U13&lt;&gt;""),TRIM(エントリーフォーム!U13),"")</f>
        <v/>
      </c>
      <c r="U6" s="93" t="str">
        <f>IF(AND(エントリーフォーム!$C13&lt;&gt;"",エントリーフォーム!V13&lt;&gt;""),TRIM(エントリーフォーム!V13),"")</f>
        <v/>
      </c>
    </row>
    <row r="7" spans="1:22" x14ac:dyDescent="0.55000000000000004">
      <c r="A7" s="93" t="str">
        <f>IF(エントリーフォーム!$C14&lt;&gt;"",エントリーフォーム!$E$3,"")</f>
        <v/>
      </c>
      <c r="B7" s="93" t="str">
        <f>IF(エントリーフォーム!$C14&lt;&gt;"",エントリーフォーム!B14,"")</f>
        <v/>
      </c>
      <c r="C7" s="93" t="str">
        <f>IF(エントリーフォーム!$C14&lt;&gt;"",TRIM(エントリーフォーム!C14)&amp;" "&amp;TRIM(エントリーフォーム!D14),"")</f>
        <v/>
      </c>
      <c r="D7" s="93" t="str">
        <f>IF(エントリーフォーム!$C14&lt;&gt;"",TRIM(エントリーフォーム!E14)&amp;" "&amp;TRIM(エントリーフォーム!F14),"")</f>
        <v/>
      </c>
      <c r="E7" s="93" t="str">
        <f>IF(AND(エントリーフォーム!$C14&lt;&gt;"",エントリーフォーム!G14&lt;&gt;""),エントリーフォーム!G14,"")</f>
        <v/>
      </c>
      <c r="F7" s="93" t="str">
        <f>IF(AND(エントリーフォーム!$C14&lt;&gt;"",エントリーフォーム!H14&lt;&gt;""),TRIM(エントリーフォーム!H14),"")</f>
        <v/>
      </c>
      <c r="G7" s="93" t="str">
        <f>IF(AND(エントリーフォーム!$C14&lt;&gt;"",エントリーフォーム!I14&lt;&gt;""),エントリーフォーム!I14,"")</f>
        <v/>
      </c>
      <c r="H7" s="93" t="str">
        <f>IF(AND(エントリーフォーム!$C14&lt;&gt;"",エントリーフォーム!J14&lt;&gt;""),エントリーフォーム!J14,"")</f>
        <v/>
      </c>
      <c r="I7" s="93" t="str">
        <f>IF(AND(エントリーフォーム!$C14&lt;&gt;"",エントリーフォーム!K14&lt;&gt;""),エントリーフォーム!K14,"")</f>
        <v/>
      </c>
      <c r="J7" s="93" t="str">
        <f>IF(AND(エントリーフォーム!$C14&lt;&gt;"",エントリーフォーム!L14&lt;&gt;""),エントリーフォーム!L14,"")</f>
        <v/>
      </c>
      <c r="K7" s="93" t="str">
        <f>IF(AND(エントリーフォーム!$C14&lt;&gt;"",エントリーフォーム!M14&lt;&gt;""),エントリーフォーム!M14,"")</f>
        <v/>
      </c>
      <c r="L7" s="93" t="str">
        <f>IF(AND(エントリーフォーム!$C14&lt;&gt;"",エントリーフォーム!N14&lt;&gt;""),エントリーフォーム!N14,"")</f>
        <v/>
      </c>
      <c r="M7" s="93" t="str">
        <f t="shared" si="0"/>
        <v/>
      </c>
      <c r="N7" s="93" t="str">
        <f>IF(AND(エントリーフォーム!$C14&lt;&gt;"",エントリーフォーム!O14&lt;&gt;""),TRIM(エントリーフォーム!O14),"")</f>
        <v/>
      </c>
      <c r="O7" s="93" t="str">
        <f>IF(AND(エントリーフォーム!$C14&lt;&gt;"",エントリーフォーム!P14&lt;&gt;""),TRIM(エントリーフォーム!P14),"")</f>
        <v/>
      </c>
      <c r="P7" s="93" t="str">
        <f>IF(AND(エントリーフォーム!$C14&lt;&gt;"",エントリーフォーム!Q14&lt;&gt;""),TRIM(エントリーフォーム!Q14),"")</f>
        <v/>
      </c>
      <c r="Q7" s="93" t="str">
        <f>IF(AND(エントリーフォーム!$C14&lt;&gt;"",エントリーフォーム!R14&lt;&gt;""),TRIM(エントリーフォーム!R14),"")</f>
        <v/>
      </c>
      <c r="R7" s="93" t="str">
        <f>IF(AND(エントリーフォーム!$C14&lt;&gt;"",エントリーフォーム!S14&lt;&gt;""),TRIM(エントリーフォーム!S14),"")</f>
        <v/>
      </c>
      <c r="S7" s="93" t="str">
        <f>IF(AND(エントリーフォーム!$C14&lt;&gt;"",エントリーフォーム!T14&lt;&gt;""),TRIM(エントリーフォーム!T14),"")</f>
        <v/>
      </c>
      <c r="T7" s="93" t="str">
        <f>IF(AND(エントリーフォーム!$C14&lt;&gt;"",エントリーフォーム!U14&lt;&gt;""),TRIM(エントリーフォーム!U14),"")</f>
        <v/>
      </c>
      <c r="U7" s="93" t="str">
        <f>IF(AND(エントリーフォーム!$C14&lt;&gt;"",エントリーフォーム!V14&lt;&gt;""),TRIM(エントリーフォーム!V14),"")</f>
        <v/>
      </c>
    </row>
    <row r="8" spans="1:22" x14ac:dyDescent="0.55000000000000004">
      <c r="A8" s="93" t="str">
        <f>IF(エントリーフォーム!$C15&lt;&gt;"",エントリーフォーム!$E$3,"")</f>
        <v/>
      </c>
      <c r="B8" s="93" t="str">
        <f>IF(エントリーフォーム!$C15&lt;&gt;"",エントリーフォーム!B15,"")</f>
        <v/>
      </c>
      <c r="C8" s="93" t="str">
        <f>IF(エントリーフォーム!$C15&lt;&gt;"",TRIM(エントリーフォーム!C15)&amp;" "&amp;TRIM(エントリーフォーム!D15),"")</f>
        <v/>
      </c>
      <c r="D8" s="93" t="str">
        <f>IF(エントリーフォーム!$C15&lt;&gt;"",TRIM(エントリーフォーム!E15)&amp;" "&amp;TRIM(エントリーフォーム!F15),"")</f>
        <v/>
      </c>
      <c r="E8" s="93" t="str">
        <f>IF(AND(エントリーフォーム!$C15&lt;&gt;"",エントリーフォーム!G15&lt;&gt;""),エントリーフォーム!G15,"")</f>
        <v/>
      </c>
      <c r="F8" s="93" t="str">
        <f>IF(AND(エントリーフォーム!$C15&lt;&gt;"",エントリーフォーム!H15&lt;&gt;""),TRIM(エントリーフォーム!H15),"")</f>
        <v/>
      </c>
      <c r="G8" s="93" t="str">
        <f>IF(AND(エントリーフォーム!$C15&lt;&gt;"",エントリーフォーム!I15&lt;&gt;""),エントリーフォーム!I15,"")</f>
        <v/>
      </c>
      <c r="H8" s="93" t="str">
        <f>IF(AND(エントリーフォーム!$C15&lt;&gt;"",エントリーフォーム!J15&lt;&gt;""),エントリーフォーム!J15,"")</f>
        <v/>
      </c>
      <c r="I8" s="93" t="str">
        <f>IF(AND(エントリーフォーム!$C15&lt;&gt;"",エントリーフォーム!K15&lt;&gt;""),エントリーフォーム!K15,"")</f>
        <v/>
      </c>
      <c r="J8" s="93" t="str">
        <f>IF(AND(エントリーフォーム!$C15&lt;&gt;"",エントリーフォーム!L15&lt;&gt;""),エントリーフォーム!L15,"")</f>
        <v/>
      </c>
      <c r="K8" s="93" t="str">
        <f>IF(AND(エントリーフォーム!$C15&lt;&gt;"",エントリーフォーム!M15&lt;&gt;""),エントリーフォーム!M15,"")</f>
        <v/>
      </c>
      <c r="L8" s="93" t="str">
        <f>IF(AND(エントリーフォーム!$C15&lt;&gt;"",エントリーフォーム!N15&lt;&gt;""),エントリーフォーム!N15,"")</f>
        <v/>
      </c>
      <c r="M8" s="93" t="str">
        <f t="shared" si="0"/>
        <v/>
      </c>
      <c r="N8" s="93" t="str">
        <f>IF(AND(エントリーフォーム!$C15&lt;&gt;"",エントリーフォーム!O15&lt;&gt;""),TRIM(エントリーフォーム!O15),"")</f>
        <v/>
      </c>
      <c r="O8" s="93" t="str">
        <f>IF(AND(エントリーフォーム!$C15&lt;&gt;"",エントリーフォーム!P15&lt;&gt;""),TRIM(エントリーフォーム!P15),"")</f>
        <v/>
      </c>
      <c r="P8" s="93" t="str">
        <f>IF(AND(エントリーフォーム!$C15&lt;&gt;"",エントリーフォーム!Q15&lt;&gt;""),TRIM(エントリーフォーム!Q15),"")</f>
        <v/>
      </c>
      <c r="Q8" s="93" t="str">
        <f>IF(AND(エントリーフォーム!$C15&lt;&gt;"",エントリーフォーム!R15&lt;&gt;""),TRIM(エントリーフォーム!R15),"")</f>
        <v/>
      </c>
      <c r="R8" s="93" t="str">
        <f>IF(AND(エントリーフォーム!$C15&lt;&gt;"",エントリーフォーム!S15&lt;&gt;""),TRIM(エントリーフォーム!S15),"")</f>
        <v/>
      </c>
      <c r="S8" s="93" t="str">
        <f>IF(AND(エントリーフォーム!$C15&lt;&gt;"",エントリーフォーム!T15&lt;&gt;""),TRIM(エントリーフォーム!T15),"")</f>
        <v/>
      </c>
      <c r="T8" s="93" t="str">
        <f>IF(AND(エントリーフォーム!$C15&lt;&gt;"",エントリーフォーム!U15&lt;&gt;""),TRIM(エントリーフォーム!U15),"")</f>
        <v/>
      </c>
      <c r="U8" s="93" t="str">
        <f>IF(AND(エントリーフォーム!$C15&lt;&gt;"",エントリーフォーム!V15&lt;&gt;""),TRIM(エントリーフォーム!V15),"")</f>
        <v/>
      </c>
    </row>
    <row r="9" spans="1:22" x14ac:dyDescent="0.55000000000000004">
      <c r="A9" s="93" t="str">
        <f>IF(エントリーフォーム!$C16&lt;&gt;"",エントリーフォーム!$E$3,"")</f>
        <v/>
      </c>
      <c r="B9" s="93" t="str">
        <f>IF(エントリーフォーム!$C16&lt;&gt;"",エントリーフォーム!B16,"")</f>
        <v/>
      </c>
      <c r="C9" s="93" t="str">
        <f>IF(エントリーフォーム!$C16&lt;&gt;"",TRIM(エントリーフォーム!C16)&amp;" "&amp;TRIM(エントリーフォーム!D16),"")</f>
        <v/>
      </c>
      <c r="D9" s="93" t="str">
        <f>IF(エントリーフォーム!$C16&lt;&gt;"",TRIM(エントリーフォーム!E16)&amp;" "&amp;TRIM(エントリーフォーム!F16),"")</f>
        <v/>
      </c>
      <c r="E9" s="93" t="str">
        <f>IF(AND(エントリーフォーム!$C16&lt;&gt;"",エントリーフォーム!G16&lt;&gt;""),エントリーフォーム!G16,"")</f>
        <v/>
      </c>
      <c r="F9" s="93" t="str">
        <f>IF(AND(エントリーフォーム!$C16&lt;&gt;"",エントリーフォーム!H16&lt;&gt;""),TRIM(エントリーフォーム!H16),"")</f>
        <v/>
      </c>
      <c r="G9" s="93" t="str">
        <f>IF(AND(エントリーフォーム!$C16&lt;&gt;"",エントリーフォーム!I16&lt;&gt;""),エントリーフォーム!I16,"")</f>
        <v/>
      </c>
      <c r="H9" s="93" t="str">
        <f>IF(AND(エントリーフォーム!$C16&lt;&gt;"",エントリーフォーム!J16&lt;&gt;""),エントリーフォーム!J16,"")</f>
        <v/>
      </c>
      <c r="I9" s="93" t="str">
        <f>IF(AND(エントリーフォーム!$C16&lt;&gt;"",エントリーフォーム!K16&lt;&gt;""),エントリーフォーム!K16,"")</f>
        <v/>
      </c>
      <c r="J9" s="93" t="str">
        <f>IF(AND(エントリーフォーム!$C16&lt;&gt;"",エントリーフォーム!L16&lt;&gt;""),エントリーフォーム!L16,"")</f>
        <v/>
      </c>
      <c r="K9" s="93" t="str">
        <f>IF(AND(エントリーフォーム!$C16&lt;&gt;"",エントリーフォーム!M16&lt;&gt;""),エントリーフォーム!M16,"")</f>
        <v/>
      </c>
      <c r="L9" s="93" t="str">
        <f>IF(AND(エントリーフォーム!$C16&lt;&gt;"",エントリーフォーム!N16&lt;&gt;""),エントリーフォーム!N16,"")</f>
        <v/>
      </c>
      <c r="M9" s="93" t="str">
        <f t="shared" si="0"/>
        <v/>
      </c>
      <c r="N9" s="93" t="str">
        <f>IF(AND(エントリーフォーム!$C16&lt;&gt;"",エントリーフォーム!O16&lt;&gt;""),TRIM(エントリーフォーム!O16),"")</f>
        <v/>
      </c>
      <c r="O9" s="93" t="str">
        <f>IF(AND(エントリーフォーム!$C16&lt;&gt;"",エントリーフォーム!P16&lt;&gt;""),TRIM(エントリーフォーム!P16),"")</f>
        <v/>
      </c>
      <c r="P9" s="93" t="str">
        <f>IF(AND(エントリーフォーム!$C16&lt;&gt;"",エントリーフォーム!Q16&lt;&gt;""),TRIM(エントリーフォーム!Q16),"")</f>
        <v/>
      </c>
      <c r="Q9" s="93" t="str">
        <f>IF(AND(エントリーフォーム!$C16&lt;&gt;"",エントリーフォーム!R16&lt;&gt;""),TRIM(エントリーフォーム!R16),"")</f>
        <v/>
      </c>
      <c r="R9" s="93" t="str">
        <f>IF(AND(エントリーフォーム!$C16&lt;&gt;"",エントリーフォーム!S16&lt;&gt;""),TRIM(エントリーフォーム!S16),"")</f>
        <v/>
      </c>
      <c r="S9" s="93" t="str">
        <f>IF(AND(エントリーフォーム!$C16&lt;&gt;"",エントリーフォーム!T16&lt;&gt;""),TRIM(エントリーフォーム!T16),"")</f>
        <v/>
      </c>
      <c r="T9" s="93" t="str">
        <f>IF(AND(エントリーフォーム!$C16&lt;&gt;"",エントリーフォーム!U16&lt;&gt;""),TRIM(エントリーフォーム!U16),"")</f>
        <v/>
      </c>
      <c r="U9" s="93" t="str">
        <f>IF(AND(エントリーフォーム!$C16&lt;&gt;"",エントリーフォーム!V16&lt;&gt;""),TRIM(エントリーフォーム!V16),"")</f>
        <v/>
      </c>
    </row>
    <row r="10" spans="1:22" x14ac:dyDescent="0.55000000000000004">
      <c r="A10" s="93" t="str">
        <f>IF(エントリーフォーム!$C17&lt;&gt;"",エントリーフォーム!$E$3,"")</f>
        <v/>
      </c>
      <c r="B10" s="93" t="str">
        <f>IF(エントリーフォーム!$C17&lt;&gt;"",エントリーフォーム!B17,"")</f>
        <v/>
      </c>
      <c r="C10" s="93" t="str">
        <f>IF(エントリーフォーム!$C17&lt;&gt;"",TRIM(エントリーフォーム!C17)&amp;" "&amp;TRIM(エントリーフォーム!D17),"")</f>
        <v/>
      </c>
      <c r="D10" s="93" t="str">
        <f>IF(エントリーフォーム!$C17&lt;&gt;"",TRIM(エントリーフォーム!E17)&amp;" "&amp;TRIM(エントリーフォーム!F17),"")</f>
        <v/>
      </c>
      <c r="E10" s="93" t="str">
        <f>IF(AND(エントリーフォーム!$C17&lt;&gt;"",エントリーフォーム!G17&lt;&gt;""),エントリーフォーム!G17,"")</f>
        <v/>
      </c>
      <c r="F10" s="93" t="str">
        <f>IF(AND(エントリーフォーム!$C17&lt;&gt;"",エントリーフォーム!H17&lt;&gt;""),TRIM(エントリーフォーム!H17),"")</f>
        <v/>
      </c>
      <c r="G10" s="93" t="str">
        <f>IF(AND(エントリーフォーム!$C17&lt;&gt;"",エントリーフォーム!I17&lt;&gt;""),エントリーフォーム!I17,"")</f>
        <v/>
      </c>
      <c r="H10" s="93" t="str">
        <f>IF(AND(エントリーフォーム!$C17&lt;&gt;"",エントリーフォーム!J17&lt;&gt;""),エントリーフォーム!J17,"")</f>
        <v/>
      </c>
      <c r="I10" s="93" t="str">
        <f>IF(AND(エントリーフォーム!$C17&lt;&gt;"",エントリーフォーム!K17&lt;&gt;""),エントリーフォーム!K17,"")</f>
        <v/>
      </c>
      <c r="J10" s="93" t="str">
        <f>IF(AND(エントリーフォーム!$C17&lt;&gt;"",エントリーフォーム!L17&lt;&gt;""),エントリーフォーム!L17,"")</f>
        <v/>
      </c>
      <c r="K10" s="93" t="str">
        <f>IF(AND(エントリーフォーム!$C17&lt;&gt;"",エントリーフォーム!M17&lt;&gt;""),エントリーフォーム!M17,"")</f>
        <v/>
      </c>
      <c r="L10" s="93" t="str">
        <f>IF(AND(エントリーフォーム!$C17&lt;&gt;"",エントリーフォーム!N17&lt;&gt;""),エントリーフォーム!N17,"")</f>
        <v/>
      </c>
      <c r="M10" s="93" t="str">
        <f t="shared" si="0"/>
        <v/>
      </c>
      <c r="N10" s="93" t="str">
        <f>IF(AND(エントリーフォーム!$C17&lt;&gt;"",エントリーフォーム!O17&lt;&gt;""),TRIM(エントリーフォーム!O17),"")</f>
        <v/>
      </c>
      <c r="O10" s="93" t="str">
        <f>IF(AND(エントリーフォーム!$C17&lt;&gt;"",エントリーフォーム!P17&lt;&gt;""),TRIM(エントリーフォーム!P17),"")</f>
        <v/>
      </c>
      <c r="P10" s="93" t="str">
        <f>IF(AND(エントリーフォーム!$C17&lt;&gt;"",エントリーフォーム!Q17&lt;&gt;""),TRIM(エントリーフォーム!Q17),"")</f>
        <v/>
      </c>
      <c r="Q10" s="93" t="str">
        <f>IF(AND(エントリーフォーム!$C17&lt;&gt;"",エントリーフォーム!R17&lt;&gt;""),TRIM(エントリーフォーム!R17),"")</f>
        <v/>
      </c>
      <c r="R10" s="93" t="str">
        <f>IF(AND(エントリーフォーム!$C17&lt;&gt;"",エントリーフォーム!S17&lt;&gt;""),TRIM(エントリーフォーム!S17),"")</f>
        <v/>
      </c>
      <c r="S10" s="93" t="str">
        <f>IF(AND(エントリーフォーム!$C17&lt;&gt;"",エントリーフォーム!T17&lt;&gt;""),TRIM(エントリーフォーム!T17),"")</f>
        <v/>
      </c>
      <c r="T10" s="93" t="str">
        <f>IF(AND(エントリーフォーム!$C17&lt;&gt;"",エントリーフォーム!U17&lt;&gt;""),TRIM(エントリーフォーム!U17),"")</f>
        <v/>
      </c>
      <c r="U10" s="93" t="str">
        <f>IF(AND(エントリーフォーム!$C17&lt;&gt;"",エントリーフォーム!V17&lt;&gt;""),TRIM(エントリーフォーム!V17),"")</f>
        <v/>
      </c>
    </row>
    <row r="11" spans="1:22" x14ac:dyDescent="0.55000000000000004">
      <c r="A11" s="93" t="str">
        <f>IF(エントリーフォーム!$C18&lt;&gt;"",エントリーフォーム!$E$3,"")</f>
        <v/>
      </c>
      <c r="B11" s="93" t="str">
        <f>IF(エントリーフォーム!$C18&lt;&gt;"",エントリーフォーム!B18,"")</f>
        <v/>
      </c>
      <c r="C11" s="93" t="str">
        <f>IF(エントリーフォーム!$C18&lt;&gt;"",TRIM(エントリーフォーム!C18)&amp;" "&amp;TRIM(エントリーフォーム!D18),"")</f>
        <v/>
      </c>
      <c r="D11" s="93" t="str">
        <f>IF(エントリーフォーム!$C18&lt;&gt;"",TRIM(エントリーフォーム!E18)&amp;" "&amp;TRIM(エントリーフォーム!F18),"")</f>
        <v/>
      </c>
      <c r="E11" s="93" t="str">
        <f>IF(AND(エントリーフォーム!$C18&lt;&gt;"",エントリーフォーム!G18&lt;&gt;""),エントリーフォーム!G18,"")</f>
        <v/>
      </c>
      <c r="F11" s="93" t="str">
        <f>IF(AND(エントリーフォーム!$C18&lt;&gt;"",エントリーフォーム!H18&lt;&gt;""),TRIM(エントリーフォーム!H18),"")</f>
        <v/>
      </c>
      <c r="G11" s="93" t="str">
        <f>IF(AND(エントリーフォーム!$C18&lt;&gt;"",エントリーフォーム!I18&lt;&gt;""),エントリーフォーム!I18,"")</f>
        <v/>
      </c>
      <c r="H11" s="93" t="str">
        <f>IF(AND(エントリーフォーム!$C18&lt;&gt;"",エントリーフォーム!J18&lt;&gt;""),エントリーフォーム!J18,"")</f>
        <v/>
      </c>
      <c r="I11" s="93" t="str">
        <f>IF(AND(エントリーフォーム!$C18&lt;&gt;"",エントリーフォーム!K18&lt;&gt;""),エントリーフォーム!K18,"")</f>
        <v/>
      </c>
      <c r="J11" s="93" t="str">
        <f>IF(AND(エントリーフォーム!$C18&lt;&gt;"",エントリーフォーム!L18&lt;&gt;""),エントリーフォーム!L18,"")</f>
        <v/>
      </c>
      <c r="K11" s="93" t="str">
        <f>IF(AND(エントリーフォーム!$C18&lt;&gt;"",エントリーフォーム!M18&lt;&gt;""),エントリーフォーム!M18,"")</f>
        <v/>
      </c>
      <c r="L11" s="93" t="str">
        <f>IF(AND(エントリーフォーム!$C18&lt;&gt;"",エントリーフォーム!N18&lt;&gt;""),エントリーフォーム!N18,"")</f>
        <v/>
      </c>
      <c r="M11" s="93" t="str">
        <f t="shared" si="0"/>
        <v/>
      </c>
      <c r="N11" s="93" t="str">
        <f>IF(AND(エントリーフォーム!$C18&lt;&gt;"",エントリーフォーム!O18&lt;&gt;""),TRIM(エントリーフォーム!O18),"")</f>
        <v/>
      </c>
      <c r="O11" s="93" t="str">
        <f>IF(AND(エントリーフォーム!$C18&lt;&gt;"",エントリーフォーム!P18&lt;&gt;""),TRIM(エントリーフォーム!P18),"")</f>
        <v/>
      </c>
      <c r="P11" s="93" t="str">
        <f>IF(AND(エントリーフォーム!$C18&lt;&gt;"",エントリーフォーム!Q18&lt;&gt;""),TRIM(エントリーフォーム!Q18),"")</f>
        <v/>
      </c>
      <c r="Q11" s="93" t="str">
        <f>IF(AND(エントリーフォーム!$C18&lt;&gt;"",エントリーフォーム!R18&lt;&gt;""),TRIM(エントリーフォーム!R18),"")</f>
        <v/>
      </c>
      <c r="R11" s="93" t="str">
        <f>IF(AND(エントリーフォーム!$C18&lt;&gt;"",エントリーフォーム!S18&lt;&gt;""),TRIM(エントリーフォーム!S18),"")</f>
        <v/>
      </c>
      <c r="S11" s="93" t="str">
        <f>IF(AND(エントリーフォーム!$C18&lt;&gt;"",エントリーフォーム!T18&lt;&gt;""),TRIM(エントリーフォーム!T18),"")</f>
        <v/>
      </c>
      <c r="T11" s="93" t="str">
        <f>IF(AND(エントリーフォーム!$C18&lt;&gt;"",エントリーフォーム!U18&lt;&gt;""),TRIM(エントリーフォーム!U18),"")</f>
        <v/>
      </c>
      <c r="U11" s="93" t="str">
        <f>IF(AND(エントリーフォーム!$C18&lt;&gt;"",エントリーフォーム!V18&lt;&gt;""),TRIM(エントリーフォーム!V18),"")</f>
        <v/>
      </c>
    </row>
    <row r="12" spans="1:22" x14ac:dyDescent="0.55000000000000004">
      <c r="A12" s="93" t="str">
        <f>IF(エントリーフォーム!$C19&lt;&gt;"",エントリーフォーム!$E$3,"")</f>
        <v/>
      </c>
      <c r="B12" s="93" t="str">
        <f>IF(エントリーフォーム!$C19&lt;&gt;"",エントリーフォーム!B19,"")</f>
        <v/>
      </c>
      <c r="C12" s="93" t="str">
        <f>IF(エントリーフォーム!$C19&lt;&gt;"",TRIM(エントリーフォーム!C19)&amp;" "&amp;TRIM(エントリーフォーム!D19),"")</f>
        <v/>
      </c>
      <c r="D12" s="93" t="str">
        <f>IF(エントリーフォーム!$C19&lt;&gt;"",TRIM(エントリーフォーム!E19)&amp;" "&amp;TRIM(エントリーフォーム!F19),"")</f>
        <v/>
      </c>
      <c r="E12" s="93" t="str">
        <f>IF(AND(エントリーフォーム!$C19&lt;&gt;"",エントリーフォーム!G19&lt;&gt;""),エントリーフォーム!G19,"")</f>
        <v/>
      </c>
      <c r="F12" s="93" t="str">
        <f>IF(AND(エントリーフォーム!$C19&lt;&gt;"",エントリーフォーム!H19&lt;&gt;""),TRIM(エントリーフォーム!H19),"")</f>
        <v/>
      </c>
      <c r="G12" s="93" t="str">
        <f>IF(AND(エントリーフォーム!$C19&lt;&gt;"",エントリーフォーム!I19&lt;&gt;""),エントリーフォーム!I19,"")</f>
        <v/>
      </c>
      <c r="H12" s="93" t="str">
        <f>IF(AND(エントリーフォーム!$C19&lt;&gt;"",エントリーフォーム!J19&lt;&gt;""),エントリーフォーム!J19,"")</f>
        <v/>
      </c>
      <c r="I12" s="93" t="str">
        <f>IF(AND(エントリーフォーム!$C19&lt;&gt;"",エントリーフォーム!K19&lt;&gt;""),エントリーフォーム!K19,"")</f>
        <v/>
      </c>
      <c r="J12" s="93" t="str">
        <f>IF(AND(エントリーフォーム!$C19&lt;&gt;"",エントリーフォーム!L19&lt;&gt;""),エントリーフォーム!L19,"")</f>
        <v/>
      </c>
      <c r="K12" s="93" t="str">
        <f>IF(AND(エントリーフォーム!$C19&lt;&gt;"",エントリーフォーム!M19&lt;&gt;""),エントリーフォーム!M19,"")</f>
        <v/>
      </c>
      <c r="L12" s="93" t="str">
        <f>IF(AND(エントリーフォーム!$C19&lt;&gt;"",エントリーフォーム!N19&lt;&gt;""),エントリーフォーム!N19,"")</f>
        <v/>
      </c>
      <c r="M12" s="93" t="str">
        <f t="shared" si="0"/>
        <v/>
      </c>
      <c r="N12" s="93" t="str">
        <f>IF(AND(エントリーフォーム!$C19&lt;&gt;"",エントリーフォーム!O19&lt;&gt;""),TRIM(エントリーフォーム!O19),"")</f>
        <v/>
      </c>
      <c r="O12" s="93" t="str">
        <f>IF(AND(エントリーフォーム!$C19&lt;&gt;"",エントリーフォーム!P19&lt;&gt;""),TRIM(エントリーフォーム!P19),"")</f>
        <v/>
      </c>
      <c r="P12" s="93" t="str">
        <f>IF(AND(エントリーフォーム!$C19&lt;&gt;"",エントリーフォーム!Q19&lt;&gt;""),TRIM(エントリーフォーム!Q19),"")</f>
        <v/>
      </c>
      <c r="Q12" s="93" t="str">
        <f>IF(AND(エントリーフォーム!$C19&lt;&gt;"",エントリーフォーム!R19&lt;&gt;""),TRIM(エントリーフォーム!R19),"")</f>
        <v/>
      </c>
      <c r="R12" s="93" t="str">
        <f>IF(AND(エントリーフォーム!$C19&lt;&gt;"",エントリーフォーム!S19&lt;&gt;""),TRIM(エントリーフォーム!S19),"")</f>
        <v/>
      </c>
      <c r="S12" s="93" t="str">
        <f>IF(AND(エントリーフォーム!$C19&lt;&gt;"",エントリーフォーム!T19&lt;&gt;""),TRIM(エントリーフォーム!T19),"")</f>
        <v/>
      </c>
      <c r="T12" s="93" t="str">
        <f>IF(AND(エントリーフォーム!$C19&lt;&gt;"",エントリーフォーム!U19&lt;&gt;""),TRIM(エントリーフォーム!U19),"")</f>
        <v/>
      </c>
      <c r="U12" s="93" t="str">
        <f>IF(AND(エントリーフォーム!$C19&lt;&gt;"",エントリーフォーム!V19&lt;&gt;""),TRIM(エントリーフォーム!V19),"")</f>
        <v/>
      </c>
    </row>
    <row r="13" spans="1:22" x14ac:dyDescent="0.55000000000000004">
      <c r="A13" s="93" t="str">
        <f>IF(エントリーフォーム!$C20&lt;&gt;"",エントリーフォーム!$E$3,"")</f>
        <v/>
      </c>
      <c r="B13" s="93" t="str">
        <f>IF(エントリーフォーム!$C20&lt;&gt;"",エントリーフォーム!B20,"")</f>
        <v/>
      </c>
      <c r="C13" s="93" t="str">
        <f>IF(エントリーフォーム!$C20&lt;&gt;"",TRIM(エントリーフォーム!C20)&amp;" "&amp;TRIM(エントリーフォーム!D20),"")</f>
        <v/>
      </c>
      <c r="D13" s="93" t="str">
        <f>IF(エントリーフォーム!$C20&lt;&gt;"",TRIM(エントリーフォーム!E20)&amp;" "&amp;TRIM(エントリーフォーム!F20),"")</f>
        <v/>
      </c>
      <c r="E13" s="93" t="str">
        <f>IF(AND(エントリーフォーム!$C20&lt;&gt;"",エントリーフォーム!G20&lt;&gt;""),エントリーフォーム!G20,"")</f>
        <v/>
      </c>
      <c r="F13" s="93" t="str">
        <f>IF(AND(エントリーフォーム!$C20&lt;&gt;"",エントリーフォーム!H20&lt;&gt;""),TRIM(エントリーフォーム!H20),"")</f>
        <v/>
      </c>
      <c r="G13" s="93" t="str">
        <f>IF(AND(エントリーフォーム!$C20&lt;&gt;"",エントリーフォーム!I20&lt;&gt;""),エントリーフォーム!I20,"")</f>
        <v/>
      </c>
      <c r="H13" s="93" t="str">
        <f>IF(AND(エントリーフォーム!$C20&lt;&gt;"",エントリーフォーム!J20&lt;&gt;""),エントリーフォーム!J20,"")</f>
        <v/>
      </c>
      <c r="I13" s="93" t="str">
        <f>IF(AND(エントリーフォーム!$C20&lt;&gt;"",エントリーフォーム!K20&lt;&gt;""),エントリーフォーム!K20,"")</f>
        <v/>
      </c>
      <c r="J13" s="93" t="str">
        <f>IF(AND(エントリーフォーム!$C20&lt;&gt;"",エントリーフォーム!L20&lt;&gt;""),エントリーフォーム!L20,"")</f>
        <v/>
      </c>
      <c r="K13" s="93" t="str">
        <f>IF(AND(エントリーフォーム!$C20&lt;&gt;"",エントリーフォーム!M20&lt;&gt;""),エントリーフォーム!M20,"")</f>
        <v/>
      </c>
      <c r="L13" s="93" t="str">
        <f>IF(AND(エントリーフォーム!$C20&lt;&gt;"",エントリーフォーム!N20&lt;&gt;""),エントリーフォーム!N20,"")</f>
        <v/>
      </c>
      <c r="M13" s="93" t="str">
        <f t="shared" si="0"/>
        <v/>
      </c>
      <c r="N13" s="93" t="str">
        <f>IF(AND(エントリーフォーム!$C20&lt;&gt;"",エントリーフォーム!O20&lt;&gt;""),TRIM(エントリーフォーム!O20),"")</f>
        <v/>
      </c>
      <c r="O13" s="93" t="str">
        <f>IF(AND(エントリーフォーム!$C20&lt;&gt;"",エントリーフォーム!P20&lt;&gt;""),TRIM(エントリーフォーム!P20),"")</f>
        <v/>
      </c>
      <c r="P13" s="93" t="str">
        <f>IF(AND(エントリーフォーム!$C20&lt;&gt;"",エントリーフォーム!Q20&lt;&gt;""),TRIM(エントリーフォーム!Q20),"")</f>
        <v/>
      </c>
      <c r="Q13" s="93" t="str">
        <f>IF(AND(エントリーフォーム!$C20&lt;&gt;"",エントリーフォーム!R20&lt;&gt;""),TRIM(エントリーフォーム!R20),"")</f>
        <v/>
      </c>
      <c r="R13" s="93" t="str">
        <f>IF(AND(エントリーフォーム!$C20&lt;&gt;"",エントリーフォーム!S20&lt;&gt;""),TRIM(エントリーフォーム!S20),"")</f>
        <v/>
      </c>
      <c r="S13" s="93" t="str">
        <f>IF(AND(エントリーフォーム!$C20&lt;&gt;"",エントリーフォーム!T20&lt;&gt;""),TRIM(エントリーフォーム!T20),"")</f>
        <v/>
      </c>
      <c r="T13" s="93" t="str">
        <f>IF(AND(エントリーフォーム!$C20&lt;&gt;"",エントリーフォーム!U20&lt;&gt;""),TRIM(エントリーフォーム!U20),"")</f>
        <v/>
      </c>
      <c r="U13" s="93" t="str">
        <f>IF(AND(エントリーフォーム!$C20&lt;&gt;"",エントリーフォーム!V20&lt;&gt;""),TRIM(エントリーフォーム!V20),"")</f>
        <v/>
      </c>
    </row>
    <row r="14" spans="1:22" x14ac:dyDescent="0.55000000000000004">
      <c r="A14" s="93" t="str">
        <f>IF(エントリーフォーム!$C21&lt;&gt;"",エントリーフォーム!$E$3,"")</f>
        <v/>
      </c>
      <c r="B14" s="93" t="str">
        <f>IF(エントリーフォーム!$C21&lt;&gt;"",エントリーフォーム!B21,"")</f>
        <v/>
      </c>
      <c r="C14" s="93" t="str">
        <f>IF(エントリーフォーム!$C21&lt;&gt;"",TRIM(エントリーフォーム!C21)&amp;" "&amp;TRIM(エントリーフォーム!D21),"")</f>
        <v/>
      </c>
      <c r="D14" s="93" t="str">
        <f>IF(エントリーフォーム!$C21&lt;&gt;"",TRIM(エントリーフォーム!E21)&amp;" "&amp;TRIM(エントリーフォーム!F21),"")</f>
        <v/>
      </c>
      <c r="E14" s="93" t="str">
        <f>IF(AND(エントリーフォーム!$C21&lt;&gt;"",エントリーフォーム!G21&lt;&gt;""),エントリーフォーム!G21,"")</f>
        <v/>
      </c>
      <c r="F14" s="93" t="str">
        <f>IF(AND(エントリーフォーム!$C21&lt;&gt;"",エントリーフォーム!H21&lt;&gt;""),TRIM(エントリーフォーム!H21),"")</f>
        <v/>
      </c>
      <c r="G14" s="93" t="str">
        <f>IF(AND(エントリーフォーム!$C21&lt;&gt;"",エントリーフォーム!I21&lt;&gt;""),エントリーフォーム!I21,"")</f>
        <v/>
      </c>
      <c r="H14" s="93" t="str">
        <f>IF(AND(エントリーフォーム!$C21&lt;&gt;"",エントリーフォーム!J21&lt;&gt;""),エントリーフォーム!J21,"")</f>
        <v/>
      </c>
      <c r="I14" s="93" t="str">
        <f>IF(AND(エントリーフォーム!$C21&lt;&gt;"",エントリーフォーム!K21&lt;&gt;""),エントリーフォーム!K21,"")</f>
        <v/>
      </c>
      <c r="J14" s="93" t="str">
        <f>IF(AND(エントリーフォーム!$C21&lt;&gt;"",エントリーフォーム!L21&lt;&gt;""),エントリーフォーム!L21,"")</f>
        <v/>
      </c>
      <c r="K14" s="93" t="str">
        <f>IF(AND(エントリーフォーム!$C21&lt;&gt;"",エントリーフォーム!M21&lt;&gt;""),エントリーフォーム!M21,"")</f>
        <v/>
      </c>
      <c r="L14" s="93" t="str">
        <f>IF(AND(エントリーフォーム!$C21&lt;&gt;"",エントリーフォーム!N21&lt;&gt;""),エントリーフォーム!N21,"")</f>
        <v/>
      </c>
      <c r="M14" s="93" t="str">
        <f t="shared" si="0"/>
        <v/>
      </c>
      <c r="N14" s="93" t="str">
        <f>IF(AND(エントリーフォーム!$C21&lt;&gt;"",エントリーフォーム!O21&lt;&gt;""),TRIM(エントリーフォーム!O21),"")</f>
        <v/>
      </c>
      <c r="O14" s="93" t="str">
        <f>IF(AND(エントリーフォーム!$C21&lt;&gt;"",エントリーフォーム!P21&lt;&gt;""),TRIM(エントリーフォーム!P21),"")</f>
        <v/>
      </c>
      <c r="P14" s="93" t="str">
        <f>IF(AND(エントリーフォーム!$C21&lt;&gt;"",エントリーフォーム!Q21&lt;&gt;""),TRIM(エントリーフォーム!Q21),"")</f>
        <v/>
      </c>
      <c r="Q14" s="93" t="str">
        <f>IF(AND(エントリーフォーム!$C21&lt;&gt;"",エントリーフォーム!R21&lt;&gt;""),TRIM(エントリーフォーム!R21),"")</f>
        <v/>
      </c>
      <c r="R14" s="93" t="str">
        <f>IF(AND(エントリーフォーム!$C21&lt;&gt;"",エントリーフォーム!S21&lt;&gt;""),TRIM(エントリーフォーム!S21),"")</f>
        <v/>
      </c>
      <c r="S14" s="93" t="str">
        <f>IF(AND(エントリーフォーム!$C21&lt;&gt;"",エントリーフォーム!T21&lt;&gt;""),TRIM(エントリーフォーム!T21),"")</f>
        <v/>
      </c>
      <c r="T14" s="93" t="str">
        <f>IF(AND(エントリーフォーム!$C21&lt;&gt;"",エントリーフォーム!U21&lt;&gt;""),TRIM(エントリーフォーム!U21),"")</f>
        <v/>
      </c>
      <c r="U14" s="93" t="str">
        <f>IF(AND(エントリーフォーム!$C21&lt;&gt;"",エントリーフォーム!V21&lt;&gt;""),TRIM(エントリーフォーム!V21),"")</f>
        <v/>
      </c>
    </row>
    <row r="15" spans="1:22" x14ac:dyDescent="0.55000000000000004">
      <c r="A15" s="93" t="str">
        <f>IF(エントリーフォーム!$C22&lt;&gt;"",エントリーフォーム!$E$3,"")</f>
        <v/>
      </c>
      <c r="B15" s="93" t="str">
        <f>IF(エントリーフォーム!$C22&lt;&gt;"",エントリーフォーム!B22,"")</f>
        <v/>
      </c>
      <c r="C15" s="93" t="str">
        <f>IF(エントリーフォーム!$C22&lt;&gt;"",TRIM(エントリーフォーム!C22)&amp;" "&amp;TRIM(エントリーフォーム!D22),"")</f>
        <v/>
      </c>
      <c r="D15" s="93" t="str">
        <f>IF(エントリーフォーム!$C22&lt;&gt;"",TRIM(エントリーフォーム!E22)&amp;" "&amp;TRIM(エントリーフォーム!F22),"")</f>
        <v/>
      </c>
      <c r="E15" s="93" t="str">
        <f>IF(AND(エントリーフォーム!$C22&lt;&gt;"",エントリーフォーム!G22&lt;&gt;""),エントリーフォーム!G22,"")</f>
        <v/>
      </c>
      <c r="F15" s="93" t="str">
        <f>IF(AND(エントリーフォーム!$C22&lt;&gt;"",エントリーフォーム!H22&lt;&gt;""),TRIM(エントリーフォーム!H22),"")</f>
        <v/>
      </c>
      <c r="G15" s="93" t="str">
        <f>IF(AND(エントリーフォーム!$C22&lt;&gt;"",エントリーフォーム!I22&lt;&gt;""),エントリーフォーム!I22,"")</f>
        <v/>
      </c>
      <c r="H15" s="93" t="str">
        <f>IF(AND(エントリーフォーム!$C22&lt;&gt;"",エントリーフォーム!J22&lt;&gt;""),エントリーフォーム!J22,"")</f>
        <v/>
      </c>
      <c r="I15" s="93" t="str">
        <f>IF(AND(エントリーフォーム!$C22&lt;&gt;"",エントリーフォーム!K22&lt;&gt;""),エントリーフォーム!K22,"")</f>
        <v/>
      </c>
      <c r="J15" s="93" t="str">
        <f>IF(AND(エントリーフォーム!$C22&lt;&gt;"",エントリーフォーム!L22&lt;&gt;""),エントリーフォーム!L22,"")</f>
        <v/>
      </c>
      <c r="K15" s="93" t="str">
        <f>IF(AND(エントリーフォーム!$C22&lt;&gt;"",エントリーフォーム!M22&lt;&gt;""),エントリーフォーム!M22,"")</f>
        <v/>
      </c>
      <c r="L15" s="93" t="str">
        <f>IF(AND(エントリーフォーム!$C22&lt;&gt;"",エントリーフォーム!N22&lt;&gt;""),エントリーフォーム!N22,"")</f>
        <v/>
      </c>
      <c r="M15" s="93" t="str">
        <f t="shared" si="0"/>
        <v/>
      </c>
      <c r="N15" s="93" t="str">
        <f>IF(AND(エントリーフォーム!$C22&lt;&gt;"",エントリーフォーム!O22&lt;&gt;""),TRIM(エントリーフォーム!O22),"")</f>
        <v/>
      </c>
      <c r="O15" s="93" t="str">
        <f>IF(AND(エントリーフォーム!$C22&lt;&gt;"",エントリーフォーム!P22&lt;&gt;""),TRIM(エントリーフォーム!P22),"")</f>
        <v/>
      </c>
      <c r="P15" s="93" t="str">
        <f>IF(AND(エントリーフォーム!$C22&lt;&gt;"",エントリーフォーム!Q22&lt;&gt;""),TRIM(エントリーフォーム!Q22),"")</f>
        <v/>
      </c>
      <c r="Q15" s="93" t="str">
        <f>IF(AND(エントリーフォーム!$C22&lt;&gt;"",エントリーフォーム!R22&lt;&gt;""),TRIM(エントリーフォーム!R22),"")</f>
        <v/>
      </c>
      <c r="R15" s="93" t="str">
        <f>IF(AND(エントリーフォーム!$C22&lt;&gt;"",エントリーフォーム!S22&lt;&gt;""),TRIM(エントリーフォーム!S22),"")</f>
        <v/>
      </c>
      <c r="S15" s="93" t="str">
        <f>IF(AND(エントリーフォーム!$C22&lt;&gt;"",エントリーフォーム!T22&lt;&gt;""),TRIM(エントリーフォーム!T22),"")</f>
        <v/>
      </c>
      <c r="T15" s="93" t="str">
        <f>IF(AND(エントリーフォーム!$C22&lt;&gt;"",エントリーフォーム!U22&lt;&gt;""),TRIM(エントリーフォーム!U22),"")</f>
        <v/>
      </c>
      <c r="U15" s="93" t="str">
        <f>IF(AND(エントリーフォーム!$C22&lt;&gt;"",エントリーフォーム!V22&lt;&gt;""),TRIM(エントリーフォーム!V22),"")</f>
        <v/>
      </c>
    </row>
    <row r="16" spans="1:22" x14ac:dyDescent="0.55000000000000004">
      <c r="A16" s="93" t="str">
        <f>IF(エントリーフォーム!$C23&lt;&gt;"",エントリーフォーム!$E$3,"")</f>
        <v/>
      </c>
      <c r="B16" s="93" t="str">
        <f>IF(エントリーフォーム!$C23&lt;&gt;"",エントリーフォーム!B23,"")</f>
        <v/>
      </c>
      <c r="C16" s="93" t="str">
        <f>IF(エントリーフォーム!$C23&lt;&gt;"",TRIM(エントリーフォーム!C23)&amp;" "&amp;TRIM(エントリーフォーム!D23),"")</f>
        <v/>
      </c>
      <c r="D16" s="93" t="str">
        <f>IF(エントリーフォーム!$C23&lt;&gt;"",TRIM(エントリーフォーム!E23)&amp;" "&amp;TRIM(エントリーフォーム!F23),"")</f>
        <v/>
      </c>
      <c r="E16" s="93" t="str">
        <f>IF(AND(エントリーフォーム!$C23&lt;&gt;"",エントリーフォーム!G23&lt;&gt;""),エントリーフォーム!G23,"")</f>
        <v/>
      </c>
      <c r="F16" s="93" t="str">
        <f>IF(AND(エントリーフォーム!$C23&lt;&gt;"",エントリーフォーム!H23&lt;&gt;""),TRIM(エントリーフォーム!H23),"")</f>
        <v/>
      </c>
      <c r="G16" s="93" t="str">
        <f>IF(AND(エントリーフォーム!$C23&lt;&gt;"",エントリーフォーム!I23&lt;&gt;""),エントリーフォーム!I23,"")</f>
        <v/>
      </c>
      <c r="H16" s="93" t="str">
        <f>IF(AND(エントリーフォーム!$C23&lt;&gt;"",エントリーフォーム!J23&lt;&gt;""),エントリーフォーム!J23,"")</f>
        <v/>
      </c>
      <c r="I16" s="93" t="str">
        <f>IF(AND(エントリーフォーム!$C23&lt;&gt;"",エントリーフォーム!K23&lt;&gt;""),エントリーフォーム!K23,"")</f>
        <v/>
      </c>
      <c r="J16" s="93" t="str">
        <f>IF(AND(エントリーフォーム!$C23&lt;&gt;"",エントリーフォーム!L23&lt;&gt;""),エントリーフォーム!L23,"")</f>
        <v/>
      </c>
      <c r="K16" s="93" t="str">
        <f>IF(AND(エントリーフォーム!$C23&lt;&gt;"",エントリーフォーム!M23&lt;&gt;""),エントリーフォーム!M23,"")</f>
        <v/>
      </c>
      <c r="L16" s="93" t="str">
        <f>IF(AND(エントリーフォーム!$C23&lt;&gt;"",エントリーフォーム!N23&lt;&gt;""),エントリーフォーム!N23,"")</f>
        <v/>
      </c>
      <c r="M16" s="93" t="str">
        <f t="shared" si="0"/>
        <v/>
      </c>
      <c r="N16" s="93" t="str">
        <f>IF(AND(エントリーフォーム!$C23&lt;&gt;"",エントリーフォーム!O23&lt;&gt;""),TRIM(エントリーフォーム!O23),"")</f>
        <v/>
      </c>
      <c r="O16" s="93" t="str">
        <f>IF(AND(エントリーフォーム!$C23&lt;&gt;"",エントリーフォーム!P23&lt;&gt;""),TRIM(エントリーフォーム!P23),"")</f>
        <v/>
      </c>
      <c r="P16" s="93" t="str">
        <f>IF(AND(エントリーフォーム!$C23&lt;&gt;"",エントリーフォーム!Q23&lt;&gt;""),TRIM(エントリーフォーム!Q23),"")</f>
        <v/>
      </c>
      <c r="Q16" s="93" t="str">
        <f>IF(AND(エントリーフォーム!$C23&lt;&gt;"",エントリーフォーム!R23&lt;&gt;""),TRIM(エントリーフォーム!R23),"")</f>
        <v/>
      </c>
      <c r="R16" s="93" t="str">
        <f>IF(AND(エントリーフォーム!$C23&lt;&gt;"",エントリーフォーム!S23&lt;&gt;""),TRIM(エントリーフォーム!S23),"")</f>
        <v/>
      </c>
      <c r="S16" s="93" t="str">
        <f>IF(AND(エントリーフォーム!$C23&lt;&gt;"",エントリーフォーム!T23&lt;&gt;""),TRIM(エントリーフォーム!T23),"")</f>
        <v/>
      </c>
      <c r="T16" s="93" t="str">
        <f>IF(AND(エントリーフォーム!$C23&lt;&gt;"",エントリーフォーム!U23&lt;&gt;""),TRIM(エントリーフォーム!U23),"")</f>
        <v/>
      </c>
      <c r="U16" s="93" t="str">
        <f>IF(AND(エントリーフォーム!$C23&lt;&gt;"",エントリーフォーム!V23&lt;&gt;""),TRIM(エントリーフォーム!V23),"")</f>
        <v/>
      </c>
    </row>
    <row r="17" spans="1:21" x14ac:dyDescent="0.55000000000000004">
      <c r="A17" s="93" t="str">
        <f>IF(エントリーフォーム!$C24&lt;&gt;"",エントリーフォーム!$E$3,"")</f>
        <v/>
      </c>
      <c r="B17" s="93" t="str">
        <f>IF(エントリーフォーム!$C24&lt;&gt;"",エントリーフォーム!B24,"")</f>
        <v/>
      </c>
      <c r="C17" s="93" t="str">
        <f>IF(エントリーフォーム!$C24&lt;&gt;"",TRIM(エントリーフォーム!C24)&amp;" "&amp;TRIM(エントリーフォーム!D24),"")</f>
        <v/>
      </c>
      <c r="D17" s="93" t="str">
        <f>IF(エントリーフォーム!$C24&lt;&gt;"",TRIM(エントリーフォーム!E24)&amp;" "&amp;TRIM(エントリーフォーム!F24),"")</f>
        <v/>
      </c>
      <c r="E17" s="93" t="str">
        <f>IF(AND(エントリーフォーム!$C24&lt;&gt;"",エントリーフォーム!G24&lt;&gt;""),エントリーフォーム!G24,"")</f>
        <v/>
      </c>
      <c r="F17" s="93" t="str">
        <f>IF(AND(エントリーフォーム!$C24&lt;&gt;"",エントリーフォーム!H24&lt;&gt;""),TRIM(エントリーフォーム!H24),"")</f>
        <v/>
      </c>
      <c r="G17" s="93" t="str">
        <f>IF(AND(エントリーフォーム!$C24&lt;&gt;"",エントリーフォーム!I24&lt;&gt;""),エントリーフォーム!I24,"")</f>
        <v/>
      </c>
      <c r="H17" s="93" t="str">
        <f>IF(AND(エントリーフォーム!$C24&lt;&gt;"",エントリーフォーム!J24&lt;&gt;""),エントリーフォーム!J24,"")</f>
        <v/>
      </c>
      <c r="I17" s="93" t="str">
        <f>IF(AND(エントリーフォーム!$C24&lt;&gt;"",エントリーフォーム!K24&lt;&gt;""),エントリーフォーム!K24,"")</f>
        <v/>
      </c>
      <c r="J17" s="93" t="str">
        <f>IF(AND(エントリーフォーム!$C24&lt;&gt;"",エントリーフォーム!L24&lt;&gt;""),エントリーフォーム!L24,"")</f>
        <v/>
      </c>
      <c r="K17" s="93" t="str">
        <f>IF(AND(エントリーフォーム!$C24&lt;&gt;"",エントリーフォーム!M24&lt;&gt;""),エントリーフォーム!M24,"")</f>
        <v/>
      </c>
      <c r="L17" s="93" t="str">
        <f>IF(AND(エントリーフォーム!$C24&lt;&gt;"",エントリーフォーム!N24&lt;&gt;""),エントリーフォーム!N24,"")</f>
        <v/>
      </c>
      <c r="M17" s="93" t="str">
        <f t="shared" si="0"/>
        <v/>
      </c>
      <c r="N17" s="93" t="str">
        <f>IF(AND(エントリーフォーム!$C24&lt;&gt;"",エントリーフォーム!O24&lt;&gt;""),TRIM(エントリーフォーム!O24),"")</f>
        <v/>
      </c>
      <c r="O17" s="93" t="str">
        <f>IF(AND(エントリーフォーム!$C24&lt;&gt;"",エントリーフォーム!P24&lt;&gt;""),TRIM(エントリーフォーム!P24),"")</f>
        <v/>
      </c>
      <c r="P17" s="93" t="str">
        <f>IF(AND(エントリーフォーム!$C24&lt;&gt;"",エントリーフォーム!Q24&lt;&gt;""),TRIM(エントリーフォーム!Q24),"")</f>
        <v/>
      </c>
      <c r="Q17" s="93" t="str">
        <f>IF(AND(エントリーフォーム!$C24&lt;&gt;"",エントリーフォーム!R24&lt;&gt;""),TRIM(エントリーフォーム!R24),"")</f>
        <v/>
      </c>
      <c r="R17" s="93" t="str">
        <f>IF(AND(エントリーフォーム!$C24&lt;&gt;"",エントリーフォーム!S24&lt;&gt;""),TRIM(エントリーフォーム!S24),"")</f>
        <v/>
      </c>
      <c r="S17" s="93" t="str">
        <f>IF(AND(エントリーフォーム!$C24&lt;&gt;"",エントリーフォーム!T24&lt;&gt;""),TRIM(エントリーフォーム!T24),"")</f>
        <v/>
      </c>
      <c r="T17" s="93" t="str">
        <f>IF(AND(エントリーフォーム!$C24&lt;&gt;"",エントリーフォーム!U24&lt;&gt;""),TRIM(エントリーフォーム!U24),"")</f>
        <v/>
      </c>
      <c r="U17" s="93" t="str">
        <f>IF(AND(エントリーフォーム!$C24&lt;&gt;"",エントリーフォーム!V24&lt;&gt;""),TRIM(エントリーフォーム!V24),"")</f>
        <v/>
      </c>
    </row>
    <row r="18" spans="1:21" x14ac:dyDescent="0.55000000000000004">
      <c r="A18" s="93" t="str">
        <f>IF(エントリーフォーム!$C25&lt;&gt;"",エントリーフォーム!$E$3,"")</f>
        <v/>
      </c>
      <c r="B18" s="93" t="str">
        <f>IF(エントリーフォーム!$C25&lt;&gt;"",エントリーフォーム!B25,"")</f>
        <v/>
      </c>
      <c r="C18" s="93" t="str">
        <f>IF(エントリーフォーム!$C25&lt;&gt;"",TRIM(エントリーフォーム!C25)&amp;" "&amp;TRIM(エントリーフォーム!D25),"")</f>
        <v/>
      </c>
      <c r="D18" s="93" t="str">
        <f>IF(エントリーフォーム!$C25&lt;&gt;"",TRIM(エントリーフォーム!E25)&amp;" "&amp;TRIM(エントリーフォーム!F25),"")</f>
        <v/>
      </c>
      <c r="E18" s="93" t="str">
        <f>IF(AND(エントリーフォーム!$C25&lt;&gt;"",エントリーフォーム!G25&lt;&gt;""),エントリーフォーム!G25,"")</f>
        <v/>
      </c>
      <c r="F18" s="93" t="str">
        <f>IF(AND(エントリーフォーム!$C25&lt;&gt;"",エントリーフォーム!H25&lt;&gt;""),TRIM(エントリーフォーム!H25),"")</f>
        <v/>
      </c>
      <c r="G18" s="93" t="str">
        <f>IF(AND(エントリーフォーム!$C25&lt;&gt;"",エントリーフォーム!I25&lt;&gt;""),エントリーフォーム!I25,"")</f>
        <v/>
      </c>
      <c r="H18" s="93" t="str">
        <f>IF(AND(エントリーフォーム!$C25&lt;&gt;"",エントリーフォーム!J25&lt;&gt;""),エントリーフォーム!J25,"")</f>
        <v/>
      </c>
      <c r="I18" s="93" t="str">
        <f>IF(AND(エントリーフォーム!$C25&lt;&gt;"",エントリーフォーム!K25&lt;&gt;""),エントリーフォーム!K25,"")</f>
        <v/>
      </c>
      <c r="J18" s="93" t="str">
        <f>IF(AND(エントリーフォーム!$C25&lt;&gt;"",エントリーフォーム!L25&lt;&gt;""),エントリーフォーム!L25,"")</f>
        <v/>
      </c>
      <c r="K18" s="93" t="str">
        <f>IF(AND(エントリーフォーム!$C25&lt;&gt;"",エントリーフォーム!M25&lt;&gt;""),エントリーフォーム!M25,"")</f>
        <v/>
      </c>
      <c r="L18" s="93" t="str">
        <f>IF(AND(エントリーフォーム!$C25&lt;&gt;"",エントリーフォーム!N25&lt;&gt;""),エントリーフォーム!N25,"")</f>
        <v/>
      </c>
      <c r="M18" s="93" t="str">
        <f t="shared" si="0"/>
        <v/>
      </c>
      <c r="N18" s="93" t="str">
        <f>IF(AND(エントリーフォーム!$C25&lt;&gt;"",エントリーフォーム!O25&lt;&gt;""),TRIM(エントリーフォーム!O25),"")</f>
        <v/>
      </c>
      <c r="O18" s="93" t="str">
        <f>IF(AND(エントリーフォーム!$C25&lt;&gt;"",エントリーフォーム!P25&lt;&gt;""),TRIM(エントリーフォーム!P25),"")</f>
        <v/>
      </c>
      <c r="P18" s="93" t="str">
        <f>IF(AND(エントリーフォーム!$C25&lt;&gt;"",エントリーフォーム!Q25&lt;&gt;""),TRIM(エントリーフォーム!Q25),"")</f>
        <v/>
      </c>
      <c r="Q18" s="93" t="str">
        <f>IF(AND(エントリーフォーム!$C25&lt;&gt;"",エントリーフォーム!R25&lt;&gt;""),TRIM(エントリーフォーム!R25),"")</f>
        <v/>
      </c>
      <c r="R18" s="93" t="str">
        <f>IF(AND(エントリーフォーム!$C25&lt;&gt;"",エントリーフォーム!S25&lt;&gt;""),TRIM(エントリーフォーム!S25),"")</f>
        <v/>
      </c>
      <c r="S18" s="93" t="str">
        <f>IF(AND(エントリーフォーム!$C25&lt;&gt;"",エントリーフォーム!T25&lt;&gt;""),TRIM(エントリーフォーム!T25),"")</f>
        <v/>
      </c>
      <c r="T18" s="93" t="str">
        <f>IF(AND(エントリーフォーム!$C25&lt;&gt;"",エントリーフォーム!U25&lt;&gt;""),TRIM(エントリーフォーム!U25),"")</f>
        <v/>
      </c>
      <c r="U18" s="93" t="str">
        <f>IF(AND(エントリーフォーム!$C25&lt;&gt;"",エントリーフォーム!V25&lt;&gt;""),TRIM(エントリーフォーム!V25),"")</f>
        <v/>
      </c>
    </row>
    <row r="19" spans="1:21" x14ac:dyDescent="0.55000000000000004">
      <c r="A19" s="93" t="str">
        <f>IF(エントリーフォーム!$C26&lt;&gt;"",エントリーフォーム!$E$3,"")</f>
        <v/>
      </c>
      <c r="B19" s="93" t="str">
        <f>IF(エントリーフォーム!$C26&lt;&gt;"",エントリーフォーム!B26,"")</f>
        <v/>
      </c>
      <c r="C19" s="93" t="str">
        <f>IF(エントリーフォーム!$C26&lt;&gt;"",TRIM(エントリーフォーム!C26)&amp;" "&amp;TRIM(エントリーフォーム!D26),"")</f>
        <v/>
      </c>
      <c r="D19" s="93" t="str">
        <f>IF(エントリーフォーム!$C26&lt;&gt;"",TRIM(エントリーフォーム!E26)&amp;" "&amp;TRIM(エントリーフォーム!F26),"")</f>
        <v/>
      </c>
      <c r="E19" s="93" t="str">
        <f>IF(AND(エントリーフォーム!$C26&lt;&gt;"",エントリーフォーム!G26&lt;&gt;""),エントリーフォーム!G26,"")</f>
        <v/>
      </c>
      <c r="F19" s="93" t="str">
        <f>IF(AND(エントリーフォーム!$C26&lt;&gt;"",エントリーフォーム!H26&lt;&gt;""),TRIM(エントリーフォーム!H26),"")</f>
        <v/>
      </c>
      <c r="G19" s="93" t="str">
        <f>IF(AND(エントリーフォーム!$C26&lt;&gt;"",エントリーフォーム!I26&lt;&gt;""),エントリーフォーム!I26,"")</f>
        <v/>
      </c>
      <c r="H19" s="93" t="str">
        <f>IF(AND(エントリーフォーム!$C26&lt;&gt;"",エントリーフォーム!J26&lt;&gt;""),エントリーフォーム!J26,"")</f>
        <v/>
      </c>
      <c r="I19" s="93" t="str">
        <f>IF(AND(エントリーフォーム!$C26&lt;&gt;"",エントリーフォーム!K26&lt;&gt;""),エントリーフォーム!K26,"")</f>
        <v/>
      </c>
      <c r="J19" s="93" t="str">
        <f>IF(AND(エントリーフォーム!$C26&lt;&gt;"",エントリーフォーム!L26&lt;&gt;""),エントリーフォーム!L26,"")</f>
        <v/>
      </c>
      <c r="K19" s="93" t="str">
        <f>IF(AND(エントリーフォーム!$C26&lt;&gt;"",エントリーフォーム!M26&lt;&gt;""),エントリーフォーム!M26,"")</f>
        <v/>
      </c>
      <c r="L19" s="93" t="str">
        <f>IF(AND(エントリーフォーム!$C26&lt;&gt;"",エントリーフォーム!N26&lt;&gt;""),エントリーフォーム!N26,"")</f>
        <v/>
      </c>
      <c r="M19" s="93" t="str">
        <f t="shared" si="0"/>
        <v/>
      </c>
      <c r="N19" s="93" t="str">
        <f>IF(AND(エントリーフォーム!$C26&lt;&gt;"",エントリーフォーム!O26&lt;&gt;""),TRIM(エントリーフォーム!O26),"")</f>
        <v/>
      </c>
      <c r="O19" s="93" t="str">
        <f>IF(AND(エントリーフォーム!$C26&lt;&gt;"",エントリーフォーム!P26&lt;&gt;""),TRIM(エントリーフォーム!P26),"")</f>
        <v/>
      </c>
      <c r="P19" s="93" t="str">
        <f>IF(AND(エントリーフォーム!$C26&lt;&gt;"",エントリーフォーム!Q26&lt;&gt;""),TRIM(エントリーフォーム!Q26),"")</f>
        <v/>
      </c>
      <c r="Q19" s="93" t="str">
        <f>IF(AND(エントリーフォーム!$C26&lt;&gt;"",エントリーフォーム!R26&lt;&gt;""),TRIM(エントリーフォーム!R26),"")</f>
        <v/>
      </c>
      <c r="R19" s="93" t="str">
        <f>IF(AND(エントリーフォーム!$C26&lt;&gt;"",エントリーフォーム!S26&lt;&gt;""),TRIM(エントリーフォーム!S26),"")</f>
        <v/>
      </c>
      <c r="S19" s="93" t="str">
        <f>IF(AND(エントリーフォーム!$C26&lt;&gt;"",エントリーフォーム!T26&lt;&gt;""),TRIM(エントリーフォーム!T26),"")</f>
        <v/>
      </c>
      <c r="T19" s="93" t="str">
        <f>IF(AND(エントリーフォーム!$C26&lt;&gt;"",エントリーフォーム!U26&lt;&gt;""),TRIM(エントリーフォーム!U26),"")</f>
        <v/>
      </c>
      <c r="U19" s="93" t="str">
        <f>IF(AND(エントリーフォーム!$C26&lt;&gt;"",エントリーフォーム!V26&lt;&gt;""),TRIM(エントリーフォーム!V26),"")</f>
        <v/>
      </c>
    </row>
    <row r="20" spans="1:21" x14ac:dyDescent="0.55000000000000004">
      <c r="A20" s="93" t="str">
        <f>IF(エントリーフォーム!$C27&lt;&gt;"",エントリーフォーム!$E$3,"")</f>
        <v/>
      </c>
      <c r="B20" s="93" t="str">
        <f>IF(エントリーフォーム!$C27&lt;&gt;"",エントリーフォーム!B27,"")</f>
        <v/>
      </c>
      <c r="C20" s="93" t="str">
        <f>IF(エントリーフォーム!$C27&lt;&gt;"",TRIM(エントリーフォーム!C27)&amp;" "&amp;TRIM(エントリーフォーム!D27),"")</f>
        <v/>
      </c>
      <c r="D20" s="93" t="str">
        <f>IF(エントリーフォーム!$C27&lt;&gt;"",TRIM(エントリーフォーム!E27)&amp;" "&amp;TRIM(エントリーフォーム!F27),"")</f>
        <v/>
      </c>
      <c r="E20" s="93" t="str">
        <f>IF(AND(エントリーフォーム!$C27&lt;&gt;"",エントリーフォーム!G27&lt;&gt;""),エントリーフォーム!G27,"")</f>
        <v/>
      </c>
      <c r="F20" s="93" t="str">
        <f>IF(AND(エントリーフォーム!$C27&lt;&gt;"",エントリーフォーム!H27&lt;&gt;""),TRIM(エントリーフォーム!H27),"")</f>
        <v/>
      </c>
      <c r="G20" s="93" t="str">
        <f>IF(AND(エントリーフォーム!$C27&lt;&gt;"",エントリーフォーム!I27&lt;&gt;""),エントリーフォーム!I27,"")</f>
        <v/>
      </c>
      <c r="H20" s="93" t="str">
        <f>IF(AND(エントリーフォーム!$C27&lt;&gt;"",エントリーフォーム!J27&lt;&gt;""),エントリーフォーム!J27,"")</f>
        <v/>
      </c>
      <c r="I20" s="93" t="str">
        <f>IF(AND(エントリーフォーム!$C27&lt;&gt;"",エントリーフォーム!K27&lt;&gt;""),エントリーフォーム!K27,"")</f>
        <v/>
      </c>
      <c r="J20" s="93" t="str">
        <f>IF(AND(エントリーフォーム!$C27&lt;&gt;"",エントリーフォーム!L27&lt;&gt;""),エントリーフォーム!L27,"")</f>
        <v/>
      </c>
      <c r="K20" s="93" t="str">
        <f>IF(AND(エントリーフォーム!$C27&lt;&gt;"",エントリーフォーム!M27&lt;&gt;""),エントリーフォーム!M27,"")</f>
        <v/>
      </c>
      <c r="L20" s="93" t="str">
        <f>IF(AND(エントリーフォーム!$C27&lt;&gt;"",エントリーフォーム!N27&lt;&gt;""),エントリーフォーム!N27,"")</f>
        <v/>
      </c>
      <c r="M20" s="93" t="str">
        <f t="shared" si="0"/>
        <v/>
      </c>
      <c r="N20" s="93" t="str">
        <f>IF(AND(エントリーフォーム!$C27&lt;&gt;"",エントリーフォーム!O27&lt;&gt;""),TRIM(エントリーフォーム!O27),"")</f>
        <v/>
      </c>
      <c r="O20" s="93" t="str">
        <f>IF(AND(エントリーフォーム!$C27&lt;&gt;"",エントリーフォーム!P27&lt;&gt;""),TRIM(エントリーフォーム!P27),"")</f>
        <v/>
      </c>
      <c r="P20" s="93" t="str">
        <f>IF(AND(エントリーフォーム!$C27&lt;&gt;"",エントリーフォーム!Q27&lt;&gt;""),TRIM(エントリーフォーム!Q27),"")</f>
        <v/>
      </c>
      <c r="Q20" s="93" t="str">
        <f>IF(AND(エントリーフォーム!$C27&lt;&gt;"",エントリーフォーム!R27&lt;&gt;""),TRIM(エントリーフォーム!R27),"")</f>
        <v/>
      </c>
      <c r="R20" s="93" t="str">
        <f>IF(AND(エントリーフォーム!$C27&lt;&gt;"",エントリーフォーム!S27&lt;&gt;""),TRIM(エントリーフォーム!S27),"")</f>
        <v/>
      </c>
      <c r="S20" s="93" t="str">
        <f>IF(AND(エントリーフォーム!$C27&lt;&gt;"",エントリーフォーム!T27&lt;&gt;""),TRIM(エントリーフォーム!T27),"")</f>
        <v/>
      </c>
      <c r="T20" s="93" t="str">
        <f>IF(AND(エントリーフォーム!$C27&lt;&gt;"",エントリーフォーム!U27&lt;&gt;""),TRIM(エントリーフォーム!U27),"")</f>
        <v/>
      </c>
      <c r="U20" s="93" t="str">
        <f>IF(AND(エントリーフォーム!$C27&lt;&gt;"",エントリーフォーム!V27&lt;&gt;""),TRIM(エントリーフォーム!V27),"")</f>
        <v/>
      </c>
    </row>
  </sheetData>
  <sheetProtection sheet="1" objects="1" scenarios="1"/>
  <phoneticPr fontId="1"/>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M49"/>
  <sheetViews>
    <sheetView workbookViewId="0">
      <selection activeCell="B8" sqref="B8"/>
    </sheetView>
  </sheetViews>
  <sheetFormatPr defaultRowHeight="18" x14ac:dyDescent="0.55000000000000004"/>
  <cols>
    <col min="1" max="1" width="44.1640625" bestFit="1" customWidth="1"/>
    <col min="2" max="2" width="5.1640625" bestFit="1" customWidth="1"/>
    <col min="4" max="4" width="2.5" bestFit="1" customWidth="1"/>
    <col min="7" max="7" width="2.5" bestFit="1" customWidth="1"/>
  </cols>
  <sheetData>
    <row r="1" spans="1:13" x14ac:dyDescent="0.55000000000000004">
      <c r="A1" t="s">
        <v>0</v>
      </c>
      <c r="B1" t="s">
        <v>211</v>
      </c>
      <c r="C1" t="s">
        <v>10</v>
      </c>
      <c r="E1" t="s">
        <v>9</v>
      </c>
      <c r="F1" t="s">
        <v>14</v>
      </c>
      <c r="I1" t="s">
        <v>101</v>
      </c>
      <c r="K1" t="s">
        <v>100</v>
      </c>
      <c r="M1" t="s">
        <v>159</v>
      </c>
    </row>
    <row r="2" spans="1:13" x14ac:dyDescent="0.55000000000000004">
      <c r="A2" t="s">
        <v>278</v>
      </c>
      <c r="B2">
        <v>0</v>
      </c>
      <c r="C2" t="s">
        <v>24</v>
      </c>
      <c r="D2">
        <v>1</v>
      </c>
      <c r="E2" t="s">
        <v>15</v>
      </c>
      <c r="F2" t="s">
        <v>238</v>
      </c>
      <c r="G2">
        <v>1</v>
      </c>
      <c r="I2" t="s">
        <v>102</v>
      </c>
      <c r="K2" t="s">
        <v>105</v>
      </c>
      <c r="M2" t="s">
        <v>112</v>
      </c>
    </row>
    <row r="3" spans="1:13" x14ac:dyDescent="0.55000000000000004">
      <c r="A3" t="s">
        <v>234</v>
      </c>
      <c r="B3">
        <v>1</v>
      </c>
      <c r="D3">
        <v>0</v>
      </c>
      <c r="E3" t="s">
        <v>16</v>
      </c>
      <c r="F3" t="s">
        <v>239</v>
      </c>
      <c r="G3">
        <v>1</v>
      </c>
      <c r="I3" t="s">
        <v>109</v>
      </c>
      <c r="K3" t="s">
        <v>106</v>
      </c>
      <c r="M3" t="s">
        <v>113</v>
      </c>
    </row>
    <row r="4" spans="1:13" x14ac:dyDescent="0.55000000000000004">
      <c r="A4" t="s">
        <v>235</v>
      </c>
      <c r="B4">
        <v>2</v>
      </c>
      <c r="E4" t="s">
        <v>17</v>
      </c>
      <c r="F4" t="s">
        <v>21</v>
      </c>
      <c r="G4">
        <v>2</v>
      </c>
      <c r="I4" t="s">
        <v>103</v>
      </c>
      <c r="K4" t="s">
        <v>107</v>
      </c>
      <c r="M4" t="s">
        <v>114</v>
      </c>
    </row>
    <row r="5" spans="1:13" x14ac:dyDescent="0.55000000000000004">
      <c r="A5" t="s">
        <v>231</v>
      </c>
      <c r="B5">
        <v>3</v>
      </c>
      <c r="E5" t="s">
        <v>18</v>
      </c>
      <c r="I5" t="s">
        <v>104</v>
      </c>
      <c r="K5" t="s">
        <v>108</v>
      </c>
      <c r="M5" t="s">
        <v>115</v>
      </c>
    </row>
    <row r="6" spans="1:13" x14ac:dyDescent="0.55000000000000004">
      <c r="A6" t="s">
        <v>236</v>
      </c>
      <c r="B6">
        <v>4</v>
      </c>
      <c r="E6" t="s">
        <v>19</v>
      </c>
      <c r="I6" t="s">
        <v>110</v>
      </c>
      <c r="M6" t="s">
        <v>116</v>
      </c>
    </row>
    <row r="7" spans="1:13" x14ac:dyDescent="0.55000000000000004">
      <c r="A7" t="s">
        <v>31</v>
      </c>
      <c r="B7">
        <v>5</v>
      </c>
      <c r="E7" t="s">
        <v>20</v>
      </c>
      <c r="I7" t="s">
        <v>108</v>
      </c>
      <c r="M7" t="s">
        <v>117</v>
      </c>
    </row>
    <row r="8" spans="1:13" x14ac:dyDescent="0.55000000000000004">
      <c r="A8" t="s">
        <v>276</v>
      </c>
      <c r="B8">
        <v>6</v>
      </c>
      <c r="E8" t="s">
        <v>22</v>
      </c>
      <c r="M8" t="s">
        <v>118</v>
      </c>
    </row>
    <row r="9" spans="1:13" x14ac:dyDescent="0.55000000000000004">
      <c r="A9" t="s">
        <v>32</v>
      </c>
      <c r="B9">
        <v>7</v>
      </c>
      <c r="M9" t="s">
        <v>119</v>
      </c>
    </row>
    <row r="10" spans="1:13" x14ac:dyDescent="0.55000000000000004">
      <c r="A10" t="s">
        <v>33</v>
      </c>
      <c r="B10">
        <v>8</v>
      </c>
      <c r="M10" t="s">
        <v>120</v>
      </c>
    </row>
    <row r="11" spans="1:13" x14ac:dyDescent="0.55000000000000004">
      <c r="A11" t="s">
        <v>232</v>
      </c>
      <c r="B11">
        <v>9</v>
      </c>
      <c r="M11" t="s">
        <v>121</v>
      </c>
    </row>
    <row r="12" spans="1:13" x14ac:dyDescent="0.55000000000000004">
      <c r="A12" t="s">
        <v>233</v>
      </c>
      <c r="B12">
        <v>10</v>
      </c>
      <c r="M12" t="s">
        <v>122</v>
      </c>
    </row>
    <row r="13" spans="1:13" x14ac:dyDescent="0.55000000000000004">
      <c r="A13" t="s">
        <v>237</v>
      </c>
      <c r="B13">
        <v>11</v>
      </c>
      <c r="M13" t="s">
        <v>123</v>
      </c>
    </row>
    <row r="14" spans="1:13" x14ac:dyDescent="0.55000000000000004">
      <c r="A14" t="s">
        <v>34</v>
      </c>
      <c r="B14">
        <v>12</v>
      </c>
      <c r="M14" t="s">
        <v>124</v>
      </c>
    </row>
    <row r="15" spans="1:13" x14ac:dyDescent="0.55000000000000004">
      <c r="A15" t="s">
        <v>35</v>
      </c>
      <c r="B15">
        <v>13</v>
      </c>
      <c r="M15" t="s">
        <v>125</v>
      </c>
    </row>
    <row r="16" spans="1:13" x14ac:dyDescent="0.55000000000000004">
      <c r="A16" t="s">
        <v>36</v>
      </c>
      <c r="B16">
        <v>14</v>
      </c>
      <c r="M16" t="s">
        <v>126</v>
      </c>
    </row>
    <row r="17" spans="1:13" x14ac:dyDescent="0.55000000000000004">
      <c r="A17" t="s">
        <v>277</v>
      </c>
      <c r="B17">
        <v>15</v>
      </c>
      <c r="M17" t="s">
        <v>127</v>
      </c>
    </row>
    <row r="18" spans="1:13" x14ac:dyDescent="0.55000000000000004">
      <c r="A18" t="s">
        <v>37</v>
      </c>
      <c r="B18">
        <v>16</v>
      </c>
      <c r="M18" t="s">
        <v>128</v>
      </c>
    </row>
    <row r="19" spans="1:13" x14ac:dyDescent="0.55000000000000004">
      <c r="A19" t="s">
        <v>38</v>
      </c>
      <c r="B19">
        <v>17</v>
      </c>
      <c r="M19" t="s">
        <v>129</v>
      </c>
    </row>
    <row r="20" spans="1:13" x14ac:dyDescent="0.55000000000000004">
      <c r="B20">
        <v>18</v>
      </c>
      <c r="M20" t="s">
        <v>130</v>
      </c>
    </row>
    <row r="21" spans="1:13" x14ac:dyDescent="0.55000000000000004">
      <c r="B21">
        <v>19</v>
      </c>
      <c r="M21" t="s">
        <v>131</v>
      </c>
    </row>
    <row r="22" spans="1:13" x14ac:dyDescent="0.55000000000000004">
      <c r="B22">
        <v>20</v>
      </c>
      <c r="M22" t="s">
        <v>132</v>
      </c>
    </row>
    <row r="23" spans="1:13" x14ac:dyDescent="0.55000000000000004">
      <c r="B23">
        <v>21</v>
      </c>
      <c r="M23" t="s">
        <v>133</v>
      </c>
    </row>
    <row r="24" spans="1:13" x14ac:dyDescent="0.55000000000000004">
      <c r="B24">
        <v>22</v>
      </c>
      <c r="M24" t="s">
        <v>134</v>
      </c>
    </row>
    <row r="25" spans="1:13" x14ac:dyDescent="0.55000000000000004">
      <c r="B25">
        <v>23</v>
      </c>
      <c r="M25" t="s">
        <v>135</v>
      </c>
    </row>
    <row r="26" spans="1:13" x14ac:dyDescent="0.55000000000000004">
      <c r="B26">
        <v>24</v>
      </c>
      <c r="M26" t="s">
        <v>136</v>
      </c>
    </row>
    <row r="27" spans="1:13" x14ac:dyDescent="0.55000000000000004">
      <c r="B27">
        <v>25</v>
      </c>
      <c r="M27" t="s">
        <v>137</v>
      </c>
    </row>
    <row r="28" spans="1:13" x14ac:dyDescent="0.55000000000000004">
      <c r="B28">
        <v>26</v>
      </c>
      <c r="M28" t="s">
        <v>138</v>
      </c>
    </row>
    <row r="29" spans="1:13" x14ac:dyDescent="0.55000000000000004">
      <c r="B29">
        <v>27</v>
      </c>
      <c r="M29" t="s">
        <v>139</v>
      </c>
    </row>
    <row r="30" spans="1:13" x14ac:dyDescent="0.55000000000000004">
      <c r="M30" t="s">
        <v>140</v>
      </c>
    </row>
    <row r="31" spans="1:13" x14ac:dyDescent="0.55000000000000004">
      <c r="M31" t="s">
        <v>141</v>
      </c>
    </row>
    <row r="32" spans="1:13" x14ac:dyDescent="0.55000000000000004">
      <c r="M32" t="s">
        <v>142</v>
      </c>
    </row>
    <row r="33" spans="13:13" x14ac:dyDescent="0.55000000000000004">
      <c r="M33" t="s">
        <v>143</v>
      </c>
    </row>
    <row r="34" spans="13:13" x14ac:dyDescent="0.55000000000000004">
      <c r="M34" t="s">
        <v>144</v>
      </c>
    </row>
    <row r="35" spans="13:13" x14ac:dyDescent="0.55000000000000004">
      <c r="M35" t="s">
        <v>145</v>
      </c>
    </row>
    <row r="36" spans="13:13" x14ac:dyDescent="0.55000000000000004">
      <c r="M36" t="s">
        <v>146</v>
      </c>
    </row>
    <row r="37" spans="13:13" x14ac:dyDescent="0.55000000000000004">
      <c r="M37" t="s">
        <v>147</v>
      </c>
    </row>
    <row r="38" spans="13:13" x14ac:dyDescent="0.55000000000000004">
      <c r="M38" t="s">
        <v>148</v>
      </c>
    </row>
    <row r="39" spans="13:13" x14ac:dyDescent="0.55000000000000004">
      <c r="M39" t="s">
        <v>149</v>
      </c>
    </row>
    <row r="40" spans="13:13" x14ac:dyDescent="0.55000000000000004">
      <c r="M40" t="s">
        <v>150</v>
      </c>
    </row>
    <row r="41" spans="13:13" x14ac:dyDescent="0.55000000000000004">
      <c r="M41" t="s">
        <v>151</v>
      </c>
    </row>
    <row r="42" spans="13:13" x14ac:dyDescent="0.55000000000000004">
      <c r="M42" t="s">
        <v>152</v>
      </c>
    </row>
    <row r="43" spans="13:13" x14ac:dyDescent="0.55000000000000004">
      <c r="M43" t="s">
        <v>153</v>
      </c>
    </row>
    <row r="44" spans="13:13" x14ac:dyDescent="0.55000000000000004">
      <c r="M44" t="s">
        <v>154</v>
      </c>
    </row>
    <row r="45" spans="13:13" x14ac:dyDescent="0.55000000000000004">
      <c r="M45" t="s">
        <v>155</v>
      </c>
    </row>
    <row r="46" spans="13:13" x14ac:dyDescent="0.55000000000000004">
      <c r="M46" t="s">
        <v>156</v>
      </c>
    </row>
    <row r="47" spans="13:13" x14ac:dyDescent="0.55000000000000004">
      <c r="M47" t="s">
        <v>157</v>
      </c>
    </row>
    <row r="48" spans="13:13" x14ac:dyDescent="0.55000000000000004">
      <c r="M48" t="s">
        <v>158</v>
      </c>
    </row>
    <row r="49" spans="13:13" x14ac:dyDescent="0.55000000000000004">
      <c r="M49" t="s">
        <v>108</v>
      </c>
    </row>
  </sheetData>
  <sheetProtection sheet="1" objects="1" scenarios="1"/>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エントリーフォーム</vt:lpstr>
      <vt:lpstr>記入例</vt:lpstr>
      <vt:lpstr>作業用</vt:lpstr>
      <vt:lpstr>値</vt:lpstr>
      <vt:lpstr>エントリーフォーム!Print_Area</vt:lpstr>
      <vt:lpstr>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全日本実業団障害馬術大会 申込書</dc:title>
  <dc:creator>日本社会人団体馬術連盟</dc:creator>
  <cp:lastModifiedBy>清香 阿部</cp:lastModifiedBy>
  <cp:lastPrinted>2019-11-15T02:58:18Z</cp:lastPrinted>
  <dcterms:created xsi:type="dcterms:W3CDTF">2015-06-05T18:17:20Z</dcterms:created>
  <dcterms:modified xsi:type="dcterms:W3CDTF">2025-11-21T02:07:36Z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2021-10-30T05:10:03Z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644b16b5-259f-4454-89da-9ff564ddead0</vt:lpwstr>
  </property>
  <property fmtid="{D5CDD505-2E9C-101B-9397-08002B2CF9AE}" pid="8" name="MSIP_Label_a7295cc1-d279-42ac-ab4d-3b0f4fece050_ContentBits">
    <vt:lpwstr>0</vt:lpwstr>
  </property>
</Properties>
</file>